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28800" windowHeight="11415"/>
  </bookViews>
  <sheets>
    <sheet name="план-факт" sheetId="1" r:id="rId1"/>
    <sheet name="Свод по месяцам " sheetId="4" state="hidden" r:id="rId2"/>
    <sheet name="Лист1" sheetId="5" state="hidden" r:id="rId3"/>
    <sheet name="ЮРЭСК дог. 04" sheetId="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\a">#REF!</definedName>
    <definedName name="\m">#REF!</definedName>
    <definedName name="\n">#REF!</definedName>
    <definedName name="\o">#REF!</definedName>
    <definedName name="___M8">[0]!___M8</definedName>
    <definedName name="___M9">[0]!___M9</definedName>
    <definedName name="___q11">[0]!___q11</definedName>
    <definedName name="___q15">[0]!___q15</definedName>
    <definedName name="___q17">[0]!___q17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23Graph_AGRAPH1" hidden="1">'[2]на 1 тут'!#REF!</definedName>
    <definedName name="__123Graph_AGRAPH2" hidden="1">'[2]на 1 тут'!#REF!</definedName>
    <definedName name="__123Graph_BGRAPH1" hidden="1">'[2]на 1 тут'!#REF!</definedName>
    <definedName name="__123Graph_BGRAPH2" hidden="1">'[2]на 1 тут'!#REF!</definedName>
    <definedName name="__123Graph_CGRAPH1" hidden="1">'[2]на 1 тут'!#REF!</definedName>
    <definedName name="__123Graph_CGRAPH2" hidden="1">'[2]на 1 тут'!#REF!</definedName>
    <definedName name="__123Graph_LBL_AGRAPH1" hidden="1">'[2]на 1 тут'!#REF!</definedName>
    <definedName name="__123Graph_XGRAPH1" hidden="1">'[2]на 1 тут'!#REF!</definedName>
    <definedName name="__123Graph_XGRAPH2" hidden="1">'[2]на 1 тут'!#REF!</definedName>
    <definedName name="__FY1">[0]!__FY1</definedName>
    <definedName name="__M8">[0]!__M8</definedName>
    <definedName name="__M9">[0]!__M9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SP1">[3]FES!#REF!</definedName>
    <definedName name="__SP10">[3]FES!#REF!</definedName>
    <definedName name="__SP11">[3]FES!#REF!</definedName>
    <definedName name="__SP12">[3]FES!#REF!</definedName>
    <definedName name="__SP13">[3]FES!#REF!</definedName>
    <definedName name="__SP14">[3]FES!#REF!</definedName>
    <definedName name="__SP15">[3]FES!#REF!</definedName>
    <definedName name="__SP16">[3]FES!#REF!</definedName>
    <definedName name="__SP17">[3]FES!#REF!</definedName>
    <definedName name="__SP18">[3]FES!#REF!</definedName>
    <definedName name="__SP19">[3]FES!#REF!</definedName>
    <definedName name="__SP2">[3]FES!#REF!</definedName>
    <definedName name="__SP20">[3]FES!#REF!</definedName>
    <definedName name="__SP3">[3]FES!#REF!</definedName>
    <definedName name="__SP4">[3]FES!#REF!</definedName>
    <definedName name="__SP5">[3]FES!#REF!</definedName>
    <definedName name="__SP7">[3]FES!#REF!</definedName>
    <definedName name="__SP8">[3]FES!#REF!</definedName>
    <definedName name="__SP9">[3]FES!#REF!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300.0300.00">[4]справочник!$L$135</definedName>
    <definedName name="_300.0301.00">[4]справочник!$L$136</definedName>
    <definedName name="_300.0301.10">[4]справочник!$L$137</definedName>
    <definedName name="_300.0301.11">[4]справочник!$L$138</definedName>
    <definedName name="_300.0301.12">[4]справочник!$L$139</definedName>
    <definedName name="_300.0301.20">[4]справочник!$L$140</definedName>
    <definedName name="_300.0301.21">[4]справочник!$L$141</definedName>
    <definedName name="_300.0301.22">[4]справочник!$L$142</definedName>
    <definedName name="_300.0301.30">[4]справочник!$L$143</definedName>
    <definedName name="_300.0301.40">[4]справочник!$L$144</definedName>
    <definedName name="_300.0302.00">[4]справочник!$L$145</definedName>
    <definedName name="_300.0303.00">[4]справочник!$L$146</definedName>
    <definedName name="_300.0304.00">[4]справочник!$L$147</definedName>
    <definedName name="_300.0305.00">[4]справочник!$L$150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[5]справочник!$L$7</definedName>
    <definedName name="_311.1102.01">#REF!</definedName>
    <definedName name="_311.1102.10">[5]справочник!$L$9</definedName>
    <definedName name="_311.1102.11">[5]справочник!$L$10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[5]справочник!$L$15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[5]справочник!$L$20</definedName>
    <definedName name="_311.1103.00">[5]справочник!$L$21</definedName>
    <definedName name="_311.1104.00">#REF!</definedName>
    <definedName name="_311.1104.10">[5]справочник!$L$23</definedName>
    <definedName name="_311.1104.20">[5]справочник!$L$24</definedName>
    <definedName name="_311.1105.00">[5]справочник!$L$25</definedName>
    <definedName name="_311.1106.00">[5]справочник!$L$26</definedName>
    <definedName name="_311.1107.00">[5]справочник!$L$27</definedName>
    <definedName name="_311.2100.00">#REF!</definedName>
    <definedName name="_311.2101.00">[5]справочник!$L$29</definedName>
    <definedName name="_311.2102.01">#REF!</definedName>
    <definedName name="_311.2102.10">[5]справочник!$L$31</definedName>
    <definedName name="_311.2102.11">[5]справочник!$L$32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[5]справочник!$L$37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[5]справочник!$L$42</definedName>
    <definedName name="_311.2103.00">[5]справочник!$L$43</definedName>
    <definedName name="_311.2104.00">#REF!</definedName>
    <definedName name="_311.2104.10">[5]справочник!$L$45</definedName>
    <definedName name="_311.2104.20">[5]справочник!$L$46</definedName>
    <definedName name="_311.2105.00">[5]справочник!$L$47</definedName>
    <definedName name="_311.2106.00">[5]справочник!$L$48</definedName>
    <definedName name="_311.2107.00">[5]справочник!$L$49</definedName>
    <definedName name="_312.0100.00">[5]справочник!$L$50</definedName>
    <definedName name="_312.1100.00">[5]справочник!$L$51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[5]справочник!$L$59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FY1">#N/A</definedName>
    <definedName name="_M8">#N/A</definedName>
    <definedName name="_M9">#N/A</definedName>
    <definedName name="_Num2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P1">[6]FES!#REF!</definedName>
    <definedName name="_SP10">[6]FES!#REF!</definedName>
    <definedName name="_SP11">[6]FES!#REF!</definedName>
    <definedName name="_SP12">[6]FES!#REF!</definedName>
    <definedName name="_SP13">[6]FES!#REF!</definedName>
    <definedName name="_SP14">[6]FES!#REF!</definedName>
    <definedName name="_SP15">[6]FES!#REF!</definedName>
    <definedName name="_SP16">[6]FES!#REF!</definedName>
    <definedName name="_SP17">[6]FES!#REF!</definedName>
    <definedName name="_SP18">[6]FES!#REF!</definedName>
    <definedName name="_SP19">[6]FES!#REF!</definedName>
    <definedName name="_SP2">[6]FES!#REF!</definedName>
    <definedName name="_SP20">[6]FES!#REF!</definedName>
    <definedName name="_SP3">[6]FES!#REF!</definedName>
    <definedName name="_SP4">[6]FES!#REF!</definedName>
    <definedName name="_SP5">[6]FES!#REF!</definedName>
    <definedName name="_SP7">[6]FES!#REF!</definedName>
    <definedName name="_SP8">[6]FES!#REF!</definedName>
    <definedName name="_SP9">[6]FES!#REF!</definedName>
    <definedName name="_xlnm._FilterDatabase" localSheetId="1" hidden="1">'Свод по месяцам '!$A$8:$GP$170</definedName>
    <definedName name="÷ĺňâĺđňűé">#REF!</definedName>
    <definedName name="a">[7]Параметры!$E$37</definedName>
    <definedName name="AES">#REF!</definedName>
    <definedName name="àî">[0]!àî</definedName>
    <definedName name="ALL_ORG">#REF!</definedName>
    <definedName name="ALL_SET">#REF!</definedName>
    <definedName name="AN">[0]!AN</definedName>
    <definedName name="âňîđîé">#REF!</definedName>
    <definedName name="AOE">#REF!</definedName>
    <definedName name="APR">#REF!</definedName>
    <definedName name="AUG">#REF!</definedName>
    <definedName name="b">[7]Параметры!$F$37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n" hidden="1">{#N/A,#N/A,TRUE,"Лист1";#N/A,#N/A,TRUE,"Лист2";#N/A,#N/A,TRUE,"Лист3"}</definedName>
    <definedName name="bv">[0]!bv</definedName>
    <definedName name="C_STAT">[9]TEHSHEET!#REF!</definedName>
    <definedName name="cd">[0]!cd</definedName>
    <definedName name="CHOK">'[10]расчет НВВ РСК по RAB'!$A$8:$A$12</definedName>
    <definedName name="com">[0]!com</definedName>
    <definedName name="CompOt">[0]!CompOt</definedName>
    <definedName name="CompOt2">[0]!CompOt2</definedName>
    <definedName name="CompRas">[0]!CompRas</definedName>
    <definedName name="Contents">#REF!</definedName>
    <definedName name="COPY_DIAP">#REF!</definedName>
    <definedName name="COUNT">[11]TEHSHEET!$L$3:$L$12</definedName>
    <definedName name="ct">[0]!ct</definedName>
    <definedName name="CUR_VER">[12]Заголовок!$B$21</definedName>
    <definedName name="d">[7]Параметры!$G$37</definedName>
    <definedName name="ď">[0]!ď</definedName>
    <definedName name="DaNet">[13]TEHSHEET!#REF!</definedName>
    <definedName name="DATA">#REF!</definedName>
    <definedName name="DATE">#REF!</definedName>
    <definedName name="ďď">[0]!ďď</definedName>
    <definedName name="đđ">[0]!đđ</definedName>
    <definedName name="đđđ">[0]!đđđ</definedName>
    <definedName name="DEC">#REF!</definedName>
    <definedName name="dennu">[0]!dennu</definedName>
    <definedName name="dfgerhfd">[0]!dfgerhfd</definedName>
    <definedName name="dfhdfh">[0]!dfhdfh</definedName>
    <definedName name="dhdfhd">[0]!dhdfhd</definedName>
    <definedName name="dhdfhfd">[0]!dhdfhfd</definedName>
    <definedName name="dhfdhh">[0]!dhfdhh</definedName>
    <definedName name="dip">[14]FST5!$G$149:$G$165,P1_dip,P2_dip,P3_dip,P4_dip</definedName>
    <definedName name="ďĺđâűé">#REF!</definedName>
    <definedName name="DOC">#REF!</definedName>
    <definedName name="Down_range">#REF!</definedName>
    <definedName name="dsragh">[0]!dsragh</definedName>
    <definedName name="e">[7]Параметры!#REF!</definedName>
    <definedName name="ęĺ">[0]!ęĺ</definedName>
    <definedName name="eso">[14]FST5!$G$149:$G$165,[0]!P1_eso</definedName>
    <definedName name="ESO_ET">#REF!</definedName>
    <definedName name="ESO_PROT">#N/A</definedName>
    <definedName name="ESOcom">#REF!</definedName>
    <definedName name="ew">[0]!ew</definedName>
    <definedName name="eww">[0]!eww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[13]Топливо2009!#REF!</definedName>
    <definedName name="F9_SC_2">[13]Топливо2009!#REF!</definedName>
    <definedName name="F9_SC_3">[13]Топливо2009!#REF!</definedName>
    <definedName name="F9_SC_4">[13]Топливо2009!#REF!</definedName>
    <definedName name="F9_SC_5">[13]Топливо2009!#REF!</definedName>
    <definedName name="F9_SC_6">[13]Топливо2009!#REF!</definedName>
    <definedName name="F9_SCOPE">#REF!</definedName>
    <definedName name="fbgffnjfgg">[0]!fbgffnjfgg</definedName>
    <definedName name="FEB">#REF!</definedName>
    <definedName name="fff">#REF!</definedName>
    <definedName name="fg">[0]!fg</definedName>
    <definedName name="fgnbgfngf">[0]!fgnbgfngf</definedName>
    <definedName name="ForIns">[15]Регионы!#REF!</definedName>
    <definedName name="FUEL">#REF!</definedName>
    <definedName name="FUEL_ET">#REF!</definedName>
    <definedName name="FUELLIST">#REF!</definedName>
    <definedName name="g">[7]Параметры!#REF!</definedName>
    <definedName name="gdfhgh">[0]!gdfhgh</definedName>
    <definedName name="GES">#REF!</definedName>
    <definedName name="GES_DATA">#REF!</definedName>
    <definedName name="GES_LIST">#REF!</definedName>
    <definedName name="GES3_DATA">#REF!</definedName>
    <definedName name="gfg">[0]!gfg</definedName>
    <definedName name="gh">[0]!gh</definedName>
    <definedName name="ghhktyi">[0]!ghhktyi</definedName>
    <definedName name="god">[16]Титульный!$M$5</definedName>
    <definedName name="GRES">#REF!</definedName>
    <definedName name="GRES_DATA">#REF!</definedName>
    <definedName name="GRES_LIST">#REF!</definedName>
    <definedName name="grety5e">[0]!grety5e</definedName>
    <definedName name="gtnn">[0]!gtnn</definedName>
    <definedName name="gtty">#N/A</definedName>
    <definedName name="h">[0]!h</definedName>
    <definedName name="Helper_Котельные">[17]Справочники!$A$9:$A$12</definedName>
    <definedName name="Helper_ТЭС">[17]Справочники!$A$2:$A$5</definedName>
    <definedName name="Helper_ТЭС_Котельные">[18]Справочники!$A$2:$A$4,[18]Справочники!$A$16:$A$18</definedName>
    <definedName name="Helper_ФОРЭМ">[17]Справочники!$A$30:$A$35</definedName>
    <definedName name="hfte">[0]!hfte</definedName>
    <definedName name="hhh" hidden="1">{#N/A,#N/A,TRUE,"Лист1";#N/A,#N/A,TRUE,"Лист2";#N/A,#N/A,TRUE,"Лист3"}</definedName>
    <definedName name="hhy">[0]!hhy</definedName>
    <definedName name="îî">[0]!îî</definedName>
    <definedName name="INN">#REF!</definedName>
    <definedName name="j">[0]!j</definedName>
    <definedName name="JAN">#REF!</definedName>
    <definedName name="JUL">#REF!</definedName>
    <definedName name="JUN">#REF!</definedName>
    <definedName name="k">[0]!k</definedName>
    <definedName name="knkn.n.">[0]!knkn.n.</definedName>
    <definedName name="l">[0]!l</definedName>
    <definedName name="l00">[0]!l00</definedName>
    <definedName name="l0000">[0]!l0000</definedName>
    <definedName name="l0l0l0">[0]!l0l0l0</definedName>
    <definedName name="l0l0l0l0">[0]!l0l0l0l0</definedName>
    <definedName name="LINE">#REF!</definedName>
    <definedName name="LINE2">#REF!</definedName>
    <definedName name="ll">[0]!ll</definedName>
    <definedName name="LMKN">[0]!LMKN</definedName>
    <definedName name="MAR">#REF!</definedName>
    <definedName name="MAY">#REF!</definedName>
    <definedName name="MmExcelLinker_6E24F10A_D93B_4197_A91F_1E8C46B84DD5">РТ передача [19]ээ!$I$76:$I$76</definedName>
    <definedName name="MO">#REF!</definedName>
    <definedName name="MONTH">#REF!</definedName>
    <definedName name="NAPR">[11]TEHSHEET!$F$31:$F$34</definedName>
    <definedName name="ňđĺňčé">#REF!</definedName>
    <definedName name="net">[14]FST5!$G$100:$G$116,[0]!P1_net</definedName>
    <definedName name="NET_INV">[20]TEHSHEET!#REF!</definedName>
    <definedName name="NET_ORG">[20]TEHSHEET!#REF!</definedName>
    <definedName name="NET_W">[20]TEHSHEET!#REF!</definedName>
    <definedName name="NETORG">[21]Справочники!$J$8:$J$8</definedName>
    <definedName name="nfyz">[0]!nfyz</definedName>
    <definedName name="NOM">#REF!</definedName>
    <definedName name="NOV">#REF!</definedName>
    <definedName name="NSRF">#REF!</definedName>
    <definedName name="Num">#REF!</definedName>
    <definedName name="o">[0]!o</definedName>
    <definedName name="OCT">#REF!</definedName>
    <definedName name="OKTMO">#REF!</definedName>
    <definedName name="öó">[0]!öó</definedName>
    <definedName name="ORE">#REF!</definedName>
    <definedName name="org">[22]Титульный!$F$18</definedName>
    <definedName name="Org_list">#REF!</definedName>
    <definedName name="ORGBLR">[21]Справочники!$B$8:$B$8</definedName>
    <definedName name="OTH_DATA">#REF!</definedName>
    <definedName name="OTH_LIST">#REF!</definedName>
    <definedName name="p">'[23]Вводные данные систем'!#REF!</definedName>
    <definedName name="P1_dip" hidden="1">[14]FST5!$G$167:$G$172,[14]FST5!$G$174:$G$175,[14]FST5!$G$177:$G$180,[14]FST5!$G$182,[14]FST5!$G$184:$G$188,[14]FST5!$G$190,[14]FST5!$G$192:$G$194</definedName>
    <definedName name="P1_eso" hidden="1">[24]FST5!$G$167:$G$172,[24]FST5!$G$174:$G$175,[24]FST5!$G$177:$G$180,[24]FST5!$G$182,[24]FST5!$G$184:$G$188,[24]FST5!$G$190,[24]FST5!$G$192:$G$194</definedName>
    <definedName name="P1_ESO_PROT" hidden="1">#REF!,#REF!,#REF!,#REF!,#REF!,#REF!,#REF!,#REF!</definedName>
    <definedName name="P1_net" hidden="1">[24]FST5!$G$118:$G$123,[24]FST5!$G$125:$G$126,[24]FST5!$G$128:$G$131,[24]FST5!$G$133,[24]FST5!$G$135:$G$139,[24]FST5!$G$141,[24]FST5!$G$143:$G$145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 hidden="1">'[25]16'!$E$15:$I$16,'[25]16'!$E$18:$I$20,'[25]16'!$E$23:$I$23,'[25]16'!$E$26:$I$26,'[25]16'!$E$29:$I$29,'[25]16'!$E$32:$I$32,'[25]16'!$E$35:$I$35,'[25]16'!$B$34,'[25]16'!$B$37</definedName>
    <definedName name="P1_SCOPE_17_PRT" hidden="1">'[25]17'!$E$13:$H$21,'[25]17'!$J$9:$J$11,'[25]17'!$J$13:$J$21,'[25]17'!$E$24:$H$26,'[25]17'!$E$28:$H$36,'[25]17'!$J$24:$M$26,'[25]17'!$J$28:$M$36,'[25]17'!$E$39:$H$41</definedName>
    <definedName name="P1_SCOPE_4_PRT" hidden="1">'[25]4'!$F$23:$I$23,'[25]4'!$F$25:$I$25,'[25]4'!$F$27:$I$31,'[25]4'!$K$14:$N$20,'[25]4'!$K$23:$N$23,'[25]4'!$K$25:$N$25,'[25]4'!$K$27:$N$31,'[25]4'!$P$14:$S$20,'[25]4'!$P$23:$S$23</definedName>
    <definedName name="P1_SCOPE_5_PRT" hidden="1">'[25]5'!$F$23:$I$23,'[25]5'!$F$25:$I$25,'[25]5'!$F$27:$I$31,'[25]5'!$K$14:$N$21,'[25]5'!$K$23:$N$23,'[25]5'!$K$25:$N$25,'[25]5'!$K$27:$N$31,'[25]5'!$P$14:$S$21,'[25]5'!$P$23:$S$23</definedName>
    <definedName name="P1_SCOPE_CORR" hidden="1">#REF!,#REF!,#REF!,#REF!,#REF!,#REF!,#REF!</definedName>
    <definedName name="P1_SCOPE_DOP" hidden="1">[26]Регионы!#REF!,[26]Регионы!#REF!,[26]Регионы!#REF!,[26]Регионы!#REF!,[26]Регионы!#REF!,[26]Регионы!#REF!</definedName>
    <definedName name="P1_SCOPE_F1_PRT" hidden="1">'[25]Ф-1 (для АО-энерго)'!$D$74:$E$84,'[25]Ф-1 (для АО-энерго)'!$D$71:$E$72,'[25]Ф-1 (для АО-энерго)'!$D$66:$E$69,'[25]Ф-1 (для АО-энерго)'!$D$61:$E$64</definedName>
    <definedName name="P1_SCOPE_F2_PRT" hidden="1">'[25]Ф-2 (для АО-энерго)'!$G$56,'[25]Ф-2 (для АО-энерго)'!$E$55:$E$56,'[25]Ф-2 (для АО-энерго)'!$F$55:$G$55,'[25]Ф-2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[25]перекрестка!$H$15:$H$19,[25]перекрестка!$H$21:$H$25,[25]перекрестка!$J$14:$J$25,[25]перекрестка!$K$15:$K$19,[25]перекрестка!$K$21:$K$25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[27]перекрестка!$J$42:$K$46,[27]перекрестка!$J$49,[27]перекрестка!$J$50:$K$54,[27]перекрестка!$J$55,[27]перекрестка!$J$56:$K$60,[27]перекрестка!$J$62:$K$66</definedName>
    <definedName name="P1_T16?axis?R?ДОГОВОР" hidden="1">'[28]16'!$E$76:$M$76,'[28]16'!$E$8:$M$8,'[28]16'!$E$12:$M$12,'[28]16'!$E$52:$M$52,'[28]16'!$E$16:$M$16,'[28]16'!$E$64:$M$64,'[28]16'!$E$84:$M$85,'[28]16'!$E$48:$M$48,'[28]16'!$E$80:$M$80,'[28]16'!$E$72:$M$72,'[28]16'!$E$44:$M$44</definedName>
    <definedName name="P1_T16?axis?R?ДОГОВОР?" hidden="1">'[28]16'!$A$76,'[28]16'!$A$84:$A$85,'[28]16'!$A$72,'[28]16'!$A$80,'[28]16'!$A$68,'[28]16'!$A$64,'[28]16'!$A$60,'[28]16'!$A$56,'[28]16'!$A$52,'[28]16'!$A$48,'[28]16'!$A$44,'[28]16'!$A$40,'[28]16'!$A$36,'[28]16'!$A$32,'[28]16'!$A$28,'[28]16'!$A$24,'[28]16'!$A$20</definedName>
    <definedName name="P1_T16?L1" hidden="1">'[28]16'!$A$74:$M$74,'[28]16'!$A$14:$M$14,'[28]16'!$A$10:$M$10,'[28]16'!$A$50:$M$50,'[28]16'!$A$6:$M$6,'[28]16'!$A$62:$M$62,'[28]16'!$A$78:$M$78,'[28]16'!$A$46:$M$46,'[28]16'!$A$82:$M$82,'[28]16'!$A$70:$M$70,'[28]16'!$A$42:$M$42</definedName>
    <definedName name="P1_T16?L1.x" hidden="1">'[28]16'!$A$76:$M$76,'[28]16'!$A$16:$M$16,'[28]16'!$A$12:$M$12,'[28]16'!$A$52:$M$52,'[28]16'!$A$8:$M$8,'[28]16'!$A$64:$M$64,'[28]16'!$A$80:$M$80,'[28]16'!$A$48:$M$48,'[28]16'!$A$84:$M$85,'[28]16'!$A$72:$M$72,'[28]16'!$A$44:$M$44</definedName>
    <definedName name="P1_T16_Protect" localSheetId="2" hidden="1">#REF!,#REF!,#REF!,#REF!,#REF!,#REF!,#REF!,#REF!</definedName>
    <definedName name="P1_T16_Protect" localSheetId="1" hidden="1">#REF!,#REF!,#REF!,#REF!,#REF!,#REF!,#REF!,#REF!</definedName>
    <definedName name="P1_T16_Protect" hidden="1">#REF!,#REF!,#REF!,#REF!,#REF!,#REF!,#REF!,#REF!</definedName>
    <definedName name="P1_T17?L4">'[18]29'!$J$18:$J$25,'[18]29'!$G$18:$G$25,'[18]29'!$G$35:$G$42,'[18]29'!$J$35:$J$42,'[18]29'!$G$60,'[18]29'!$J$60,'[18]29'!$M$60,'[18]29'!$P$60,'[18]29'!$P$18:$P$25,'[18]29'!$G$9:$G$16</definedName>
    <definedName name="P1_T17?unit?РУБ.ГКАЛ">'[18]29'!$F$44:$F$51,'[18]29'!$I$44:$I$51,'[18]29'!$L$44:$L$51,'[18]29'!$F$18:$F$25,'[18]29'!$I$60,'[18]29'!$L$60,'[18]29'!$O$60,'[18]29'!$F$60,'[18]29'!$F$9:$F$16,'[18]29'!$I$9:$I$16</definedName>
    <definedName name="P1_T17?unit?ТГКАЛ">'[18]29'!$M$18:$M$25,'[18]29'!$J$18:$J$25,'[18]29'!$G$18:$G$25,'[18]29'!$G$35:$G$42,'[18]29'!$J$35:$J$42,'[18]29'!$G$60,'[18]29'!$J$60,'[18]29'!$M$60,'[18]29'!$P$60,'[18]29'!$G$9:$G$16</definedName>
    <definedName name="P1_T17_Protection">'[18]29'!$O$47:$P$51,'[18]29'!$L$47:$M$51,'[18]29'!$L$53:$M$53,'[18]29'!$L$55:$M$59,'[18]29'!$O$53:$P$53,'[18]29'!$O$55:$P$59,'[18]29'!$F$12:$G$16,'[18]29'!$F$10:$G$10</definedName>
    <definedName name="P1_T18.2_Protect" hidden="1">'[27]18.2'!$F$12:$J$19,'[27]18.2'!$F$22:$J$25,'[27]18.2'!$B$28:$J$30,'[27]18.2'!$F$32:$J$32,'[27]18.2'!$B$34:$J$36,'[27]18.2'!$F$40:$J$45,'[27]18.2'!$F$52:$J$52</definedName>
    <definedName name="P1_T20_Protection" hidden="1">'[18]20'!$E$4:$H$4,'[18]20'!$E$13:$H$13,'[18]20'!$E$16:$H$17,'[18]20'!$E$19:$H$19,'[18]20'!$J$4:$M$4,'[18]20'!$J$8:$M$11,'[18]20'!$J$13:$M$13,'[18]20'!$J$16:$M$17,'[18]20'!$J$19:$M$19</definedName>
    <definedName name="P1_T21_Protection">'[18]21'!$O$31:$S$33,'[18]21'!$E$11,'[18]21'!$G$11:$K$11,'[18]21'!$M$11,'[18]21'!$O$11:$S$11,'[18]21'!$E$14:$E$16,'[18]21'!$G$14:$K$16,'[18]21'!$M$14:$M$16,'[18]21'!$O$14:$S$16</definedName>
    <definedName name="P1_T23_Protection">'[18]23'!$F$9:$J$25,'[18]23'!$O$9:$P$25,'[18]23'!$A$32:$A$34,'[18]23'!$F$32:$J$34,'[18]23'!$O$32:$P$34,'[18]23'!$A$37:$A$53,'[18]23'!$F$37:$J$53,'[18]23'!$O$37:$P$53</definedName>
    <definedName name="P1_T25_protection">'[18]25'!$G$8:$J$21,'[18]25'!$G$24:$J$28,'[18]25'!$G$30:$J$33,'[18]25'!$G$35:$J$37,'[18]25'!$G$41:$J$42,'[18]25'!$L$8:$O$21,'[18]25'!$L$24:$O$28,'[18]25'!$L$30:$O$33</definedName>
    <definedName name="P1_T26_Protection">'[18]26'!$B$34:$B$36,'[18]26'!$F$8:$I$8,'[18]26'!$F$10:$I$11,'[18]26'!$F$13:$I$15,'[18]26'!$F$18:$I$19,'[18]26'!$F$22:$I$24,'[18]26'!$F$26:$I$26,'[18]26'!$F$29:$I$32</definedName>
    <definedName name="P1_T27_Protection">'[18]27'!$B$34:$B$36,'[18]27'!$F$8:$I$8,'[18]27'!$F$10:$I$11,'[18]27'!$F$13:$I$15,'[18]27'!$F$18:$I$19,'[18]27'!$F$22:$I$24,'[18]27'!$F$26:$I$26,'[18]27'!$F$29:$I$32</definedName>
    <definedName name="P1_T28?axis?R?ПЭ">'[18]28'!$D$16:$I$18,'[18]28'!$D$22:$I$24,'[18]28'!$D$28:$I$30,'[18]28'!$D$37:$I$39,'[18]28'!$D$42:$I$44,'[18]28'!$D$48:$I$50,'[18]28'!$D$54:$I$56,'[18]28'!$D$63:$I$65</definedName>
    <definedName name="P1_T28?axis?R?ПЭ?">'[18]28'!$B$16:$B$18,'[18]28'!$B$22:$B$24,'[18]28'!$B$28:$B$30,'[18]28'!$B$37:$B$39,'[18]28'!$B$42:$B$44,'[18]28'!$B$48:$B$50,'[18]28'!$B$54:$B$56,'[18]28'!$B$63:$B$65</definedName>
    <definedName name="P1_T28?Data">'[18]28'!$G$242:$H$265,'[18]28'!$D$242:$E$265,'[18]28'!$G$216:$H$239,'[18]28'!$D$268:$E$292,'[18]28'!$G$268:$H$292,'[18]28'!$D$216:$E$239,'[18]28'!$G$190:$H$213</definedName>
    <definedName name="P1_T28_Protection">'[18]28'!$B$74:$B$76,'[18]28'!$B$80:$B$82,'[18]28'!$B$89:$B$91,'[18]28'!$B$94:$B$96,'[18]28'!$B$100:$B$102,'[18]28'!$B$106:$B$108,'[18]28'!$B$115:$B$117,'[18]28'!$B$120:$B$122</definedName>
    <definedName name="P1_T4_Protect" hidden="1">'[27]4'!$G$20:$J$20,'[27]4'!$G$22:$J$22,'[27]4'!$G$24:$J$28,'[27]4'!$L$11:$O$17,'[27]4'!$L$20:$O$20,'[27]4'!$L$22:$O$22,'[27]4'!$L$24:$O$28,'[27]4'!$Q$11:$T$17,'[27]4'!$Q$20:$T$20</definedName>
    <definedName name="P1_T6_Protect" hidden="1">'[27]6'!$D$46:$H$55,'[27]6'!$J$46:$N$55,'[27]6'!$D$57:$H$59,'[27]6'!$J$57:$N$59,'[27]6'!$B$10:$B$19,'[27]6'!$D$10:$H$19,'[27]6'!$J$10:$N$19,'[27]6'!$D$21:$H$23,'[27]6'!$J$21:$N$23</definedName>
    <definedName name="P10_SCOPE_FULL_LOAD" hidden="1">#REF!,#REF!,#REF!,#REF!,#REF!,#REF!</definedName>
    <definedName name="P10_T1_Protect" hidden="1">[27]перекрестка!$F$42:$H$46,[27]перекрестка!$F$49:$G$49,[27]перекрестка!$F$50:$H$54,[27]перекрестка!$F$55:$G$55,[27]перекрестка!$F$56:$H$60</definedName>
    <definedName name="P10_T28_Protection">'[18]28'!$G$167:$H$169,'[18]28'!$D$172:$E$174,'[18]28'!$G$172:$H$174,'[18]28'!$D$178:$E$180,'[18]28'!$G$178:$H$181,'[18]28'!$D$184:$E$186,'[18]28'!$G$184:$H$186</definedName>
    <definedName name="P11_SCOPE_FULL_LOAD" hidden="1">#REF!,#REF!,#REF!,#REF!,#REF!</definedName>
    <definedName name="P11_T1_Protect" hidden="1">[27]перекрестка!$F$62:$H$66,[27]перекрестка!$F$68:$H$72,[27]перекрестка!$F$74:$H$78,[27]перекрестка!$F$80:$H$84,[27]перекрестка!$F$89:$G$89</definedName>
    <definedName name="P11_T28_Protection">'[18]28'!$D$193:$E$195,'[18]28'!$G$193:$H$195,'[18]28'!$D$198:$E$200,'[18]28'!$G$198:$H$200,'[18]28'!$D$204:$E$206,'[18]28'!$G$204:$H$206,'[18]28'!$D$210:$E$212,'[18]28'!$B$68:$B$70</definedName>
    <definedName name="P12_SCOPE_FULL_LOAD" hidden="1">#REF!,#REF!,#REF!,#REF!,#REF!,#REF!</definedName>
    <definedName name="P12_T1_Protect" hidden="1">[27]перекрестка!$F$90:$H$94,[27]перекрестка!$F$95:$G$95,[27]перекрестка!$F$96:$H$100,[27]перекрестка!$F$102:$H$106,[27]перекрестка!$F$108:$H$112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[27]перекрестка!$F$114:$H$118,[27]перекрестка!$F$120:$H$124,[27]перекрестка!$F$127:$G$127,[27]перекрестка!$F$128:$H$132,[27]перекрестка!$F$133:$G$133</definedName>
    <definedName name="P14_SCOPE_FULL_LOAD" hidden="1">#REF!,#REF!,#REF!,#REF!,#REF!,#REF!</definedName>
    <definedName name="P14_T1_Protect" hidden="1">[27]перекрестка!$F$134:$H$138,[27]перекрестка!$F$140:$H$144,[27]перекрестка!$F$146:$H$150,[27]перекрестка!$F$152:$H$156,[27]перекрестка!$F$158:$H$162</definedName>
    <definedName name="P15_SCOPE_FULL_LOAD" hidden="1">#REF!,#REF!,#REF!,#REF!,#REF!,P1_SCOPE_FULL_LOAD</definedName>
    <definedName name="P15_T1_Protect" hidden="1">[27]перекрестка!$J$158:$K$162,[27]перекрестка!$J$152:$K$156,[27]перекрестка!$J$146:$K$150,[27]перекрестка!$J$140:$K$144,[27]перекрестка!$J$11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[27]перекрестка!$J$12:$K$16,[27]перекрестка!$J$17,[27]перекрестка!$J$18:$K$22,[27]перекрестка!$J$24:$K$28,[27]перекрестка!$J$30:$K$34,[27]перекрестка!$F$23:$G$23</definedName>
    <definedName name="P17_SCOPE_FULL_LOAD" hidden="1">[0]!P9_SCOPE_FULL_LOAD,P10_SCOPE_FULL_LOAD,P11_SCOPE_FULL_LOAD,P12_SCOPE_FULL_LOAD,P13_SCOPE_FULL_LOAD,P14_SCOPE_FULL_LOAD,P15_SCOPE_FULL_LOAD</definedName>
    <definedName name="P17_T1_Protect" hidden="1">[27]перекрестка!$F$29:$G$29,[27]перекрестка!$F$61:$G$61,[27]перекрестка!$F$67:$G$67,[27]перекрестка!$F$101:$G$101,[27]перекрестка!$F$107:$G$107</definedName>
    <definedName name="P18_T1_Protect" localSheetId="2" hidden="1">[27]перекрестка!$F$139:$G$139,[27]перекрестка!$F$145:$G$145,[27]перекрестка!$J$36:$K$40,P1_T1_Protect,P2_T1_Protect,P3_T1_Protect,P4_T1_Protect</definedName>
    <definedName name="P18_T1_Protect" localSheetId="1" hidden="1">[27]перекрестка!$F$139:$G$139,[27]перекрестка!$F$145:$G$145,[27]перекрестка!$J$36:$K$40,P1_T1_Protect,P2_T1_Protect,P3_T1_Protect,P4_T1_Protect</definedName>
    <definedName name="P18_T1_Protect" hidden="1">[27]перекрестка!$F$139:$G$139,[27]перекрестка!$F$145:$G$145,[27]перекрестка!$J$36:$K$40,P1_T1_Protect,P2_T1_Protect,P3_T1_Protect,P4_T1_Protect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[14]FST5!$G$100:$G$116,[14]FST5!$G$118:$G$123,[14]FST5!$G$125:$G$126,[14]FST5!$G$128:$G$131,[14]FST5!$G$133,[14]FST5!$G$135:$G$139,[14]FST5!$G$141</definedName>
    <definedName name="P2_SC_CLR" hidden="1">#REF!,#REF!,#REF!,#REF!,#REF!</definedName>
    <definedName name="P2_SC22" hidden="1">#REF!,#REF!,#REF!,#REF!,#REF!,#REF!,#REF!</definedName>
    <definedName name="P2_SCOPE_16_PRT" hidden="1">'[25]16'!$E$38:$I$38,'[25]16'!$E$41:$I$41,'[25]16'!$E$45:$I$47,'[25]16'!$E$49:$I$49,'[25]16'!$E$53:$I$54,'[25]16'!$E$56:$I$57,'[25]16'!$E$59:$I$59,'[25]16'!$E$9:$I$13</definedName>
    <definedName name="P2_SCOPE_4_PRT" hidden="1">'[25]4'!$P$25:$S$25,'[25]4'!$P$27:$S$31,'[25]4'!$U$14:$X$20,'[25]4'!$U$23:$X$23,'[25]4'!$U$25:$X$25,'[25]4'!$U$27:$X$31,'[25]4'!$Z$14:$AC$20,'[25]4'!$Z$23:$AC$23,'[25]4'!$Z$25:$AC$25</definedName>
    <definedName name="P2_SCOPE_5_PRT" hidden="1">'[25]5'!$P$25:$S$25,'[25]5'!$P$27:$S$31,'[25]5'!$U$14:$X$21,'[25]5'!$U$23:$X$23,'[25]5'!$U$25:$X$25,'[25]5'!$U$27:$X$31,'[25]5'!$Z$14:$AC$21,'[25]5'!$Z$23:$AC$23,'[25]5'!$Z$25:$AC$25</definedName>
    <definedName name="P2_SCOPE_CORR" hidden="1">#REF!,#REF!,#REF!,#REF!,#REF!,#REF!,#REF!,#REF!</definedName>
    <definedName name="P2_SCOPE_F1_PRT" hidden="1">'[25]Ф-1 (для АО-энерго)'!$D$56:$E$59,'[25]Ф-1 (для АО-энерго)'!$D$34:$E$50,'[25]Ф-1 (для АО-энерго)'!$D$32:$E$32,'[25]Ф-1 (для АО-энерго)'!$D$23:$E$30</definedName>
    <definedName name="P2_SCOPE_F2_PRT" hidden="1">'[25]Ф-2 (для АО-энерго)'!$D$52:$G$54,'[25]Ф-2 (для АО-энерго)'!$C$21:$E$42,'[25]Ф-2 (для АО-энерго)'!$A$12:$E$12,'[25]Ф-2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[25]перекрестка!$N$14:$N$25,[25]перекрестка!$N$27:$N$31,[25]перекрестка!$J$27:$K$31,[25]перекрестка!$F$27:$H$31,[25]перекрестка!$F$33:$H$37</definedName>
    <definedName name="P2_SCOPE_SAVE2" hidden="1">#REF!,#REF!,#REF!,#REF!,#REF!,#REF!</definedName>
    <definedName name="P2_SCOPE_SV_PRT" hidden="1">#REF!,#REF!,#REF!,#REF!,#REF!,#REF!,#REF!</definedName>
    <definedName name="P2_T1_Protect" hidden="1">[27]перекрестка!$J$68:$K$72,[27]перекрестка!$J$74:$K$78,[27]перекрестка!$J$80:$K$84,[27]перекрестка!$J$89,[27]перекрестка!$J$90:$K$94,[27]перекрестка!$J$95</definedName>
    <definedName name="P2_T17?L4">'[18]29'!$J$9:$J$16,'[18]29'!$M$9:$M$16,'[18]29'!$P$9:$P$16,'[18]29'!$G$44:$G$51,'[18]29'!$J$44:$J$51,'[18]29'!$M$44:$M$51,'[18]29'!$M$35:$M$42,'[18]29'!$P$35:$P$42,'[18]29'!$P$44:$P$51</definedName>
    <definedName name="P2_T17?unit?РУБ.ГКАЛ">'[18]29'!$I$18:$I$25,'[18]29'!$L$9:$L$16,'[18]29'!$L$18:$L$25,'[18]29'!$O$9:$O$16,'[18]29'!$F$35:$F$42,'[18]29'!$I$35:$I$42,'[18]29'!$L$35:$L$42,'[18]29'!$O$35:$O$51</definedName>
    <definedName name="P2_T17?unit?ТГКАЛ">'[18]29'!$J$9:$J$16,'[18]29'!$M$9:$M$16,'[18]29'!$P$9:$P$16,'[18]29'!$M$35:$M$42,'[18]29'!$P$35:$P$42,'[18]29'!$G$44:$G$51,'[18]29'!$J$44:$J$51,'[18]29'!$M$44:$M$51,'[18]29'!$P$44:$P$51</definedName>
    <definedName name="P2_T17_Protection">'[18]29'!$F$19:$G$19,'[18]29'!$F$21:$G$25,'[18]29'!$F$27:$G$27,'[18]29'!$F$29:$G$33,'[18]29'!$F$36:$G$36,'[18]29'!$F$38:$G$42,'[18]29'!$F$45:$G$45,'[18]29'!$F$47:$G$51</definedName>
    <definedName name="P2_T21_Protection">'[18]21'!$E$20:$E$22,'[18]21'!$G$20:$K$22,'[18]21'!$M$20:$M$22,'[18]21'!$O$20:$S$22,'[18]21'!$E$26:$E$28,'[18]21'!$G$26:$K$28,'[18]21'!$M$26:$M$28,'[18]21'!$O$26:$S$28</definedName>
    <definedName name="P2_T25_protection">'[18]25'!$L$35:$O$37,'[18]25'!$L$41:$O$42,'[18]25'!$Q$8:$T$21,'[18]25'!$Q$24:$T$28,'[18]25'!$Q$30:$T$33,'[18]25'!$Q$35:$T$37,'[18]25'!$Q$41:$T$42,'[18]25'!$B$35:$B$37</definedName>
    <definedName name="P2_T26_Protection">'[18]26'!$F$34:$I$36,'[18]26'!$K$8:$N$8,'[18]26'!$K$10:$N$11,'[18]26'!$K$13:$N$15,'[18]26'!$K$18:$N$19,'[18]26'!$K$22:$N$24,'[18]26'!$K$26:$N$26,'[18]26'!$K$29:$N$32</definedName>
    <definedName name="P2_T27_Protection">'[18]27'!$F$34:$I$36,'[18]27'!$K$8:$N$8,'[18]27'!$K$10:$N$11,'[18]27'!$K$13:$N$15,'[18]27'!$K$18:$N$19,'[18]27'!$K$22:$N$24,'[18]27'!$K$26:$N$26,'[18]27'!$K$29:$N$32</definedName>
    <definedName name="P2_T28?axis?R?ПЭ">'[18]28'!$D$68:$I$70,'[18]28'!$D$74:$I$76,'[18]28'!$D$80:$I$82,'[18]28'!$D$89:$I$91,'[18]28'!$D$94:$I$96,'[18]28'!$D$100:$I$102,'[18]28'!$D$106:$I$108,'[18]28'!$D$115:$I$117</definedName>
    <definedName name="P2_T28?axis?R?ПЭ?">'[18]28'!$B$68:$B$70,'[18]28'!$B$74:$B$76,'[18]28'!$B$80:$B$82,'[18]28'!$B$89:$B$91,'[18]28'!$B$94:$B$96,'[18]28'!$B$100:$B$102,'[18]28'!$B$106:$B$108,'[18]28'!$B$115:$B$117</definedName>
    <definedName name="P2_T28_Protection">'[18]28'!$B$126:$B$128,'[18]28'!$B$132:$B$134,'[18]28'!$B$141:$B$143,'[18]28'!$B$146:$B$148,'[18]28'!$B$152:$B$154,'[18]28'!$B$158:$B$160,'[18]28'!$B$167:$B$169</definedName>
    <definedName name="P2_T4_Protect" hidden="1">'[27]4'!$Q$22:$T$22,'[27]4'!$Q$24:$T$28,'[27]4'!$V$24:$Y$28,'[27]4'!$V$22:$Y$22,'[27]4'!$V$20:$Y$20,'[27]4'!$V$11:$Y$17,'[27]4'!$AA$11:$AD$17,'[27]4'!$AA$20:$AD$20,'[27]4'!$AA$22:$AD$22</definedName>
    <definedName name="P3_dip" hidden="1">[14]FST5!$G$143:$G$145,[14]FST5!$G$214:$G$217,[14]FST5!$G$219:$G$224,[14]FST5!$G$226,[14]FST5!$G$228,[14]FST5!$G$230,[14]FST5!$G$232,[14]FST5!$G$197:$G$212</definedName>
    <definedName name="P3_SC22" hidden="1">#REF!,#REF!,#REF!,#REF!,#REF!,#REF!</definedName>
    <definedName name="P3_SCOPE_F1_PRT" hidden="1">'[25]Ф-1 (для АО-энерго)'!$E$16:$E$17,'[25]Ф-1 (для АО-энерго)'!$C$4:$D$4,'[25]Ф-1 (для АО-энерго)'!$C$7:$E$10,'[25]Ф-1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[25]перекрестка!$J$33:$K$37,[25]перекрестка!$N$33:$N$37,[25]перекрестка!$F$39:$H$43,[25]перекрестка!$J$39:$K$43,[25]перекрестка!$N$39:$N$43</definedName>
    <definedName name="P3_SCOPE_SV_PRT" hidden="1">#REF!,#REF!,#REF!,#REF!,#REF!,#REF!,#REF!</definedName>
    <definedName name="P3_T1_Protect" hidden="1">[27]перекрестка!$J$96:$K$100,[27]перекрестка!$J$102:$K$106,[27]перекрестка!$J$108:$K$112,[27]перекрестка!$J$114:$K$118,[27]перекрестка!$J$120:$K$124</definedName>
    <definedName name="P3_T17_Protection">'[18]29'!$F$53:$G$53,'[18]29'!$F$55:$G$59,'[18]29'!$I$55:$J$59,'[18]29'!$I$53:$J$53,'[18]29'!$I$47:$J$51,'[18]29'!$I$45:$J$45,'[18]29'!$I$38:$J$42,'[18]29'!$I$36:$J$36</definedName>
    <definedName name="P3_T21_Protection" localSheetId="2">'[18]21'!$E$31:$E$33,'[18]21'!$G$31:$K$33,'[18]21'!$B$14:$B$16,'[18]21'!$B$20:$B$22,'[18]21'!$B$26:$B$28,'[18]21'!$B$31:$B$33,'[18]21'!$M$31:$M$33,P1_T21_Protection</definedName>
    <definedName name="P3_T21_Protection" localSheetId="1">'[18]21'!$E$31:$E$33,'[18]21'!$G$31:$K$33,'[18]21'!$B$14:$B$16,'[18]21'!$B$20:$B$22,'[18]21'!$B$26:$B$28,'[18]21'!$B$31:$B$33,'[18]21'!$M$31:$M$33,P1_T21_Protection</definedName>
    <definedName name="P3_T21_Protection">'[18]21'!$E$31:$E$33,'[18]21'!$G$31:$K$33,'[18]21'!$B$14:$B$16,'[18]21'!$B$20:$B$22,'[18]21'!$B$26:$B$28,'[18]21'!$B$31:$B$33,'[18]21'!$M$31:$M$33,P1_T21_Protection</definedName>
    <definedName name="P3_T27_Protection">'[18]27'!$K$34:$N$36,'[18]27'!$P$8:$S$8,'[18]27'!$P$10:$S$11,'[18]27'!$P$13:$S$15,'[18]27'!$P$18:$S$19,'[18]27'!$P$22:$S$24,'[18]27'!$P$26:$S$26,'[18]27'!$P$29:$S$32</definedName>
    <definedName name="P3_T28?axis?R?ПЭ">'[18]28'!$D$120:$I$122,'[18]28'!$D$126:$I$128,'[18]28'!$D$132:$I$134,'[18]28'!$D$141:$I$143,'[18]28'!$D$146:$I$148,'[18]28'!$D$152:$I$154,'[18]28'!$D$158:$I$160</definedName>
    <definedName name="P3_T28?axis?R?ПЭ?">'[18]28'!$B$120:$B$122,'[18]28'!$B$126:$B$128,'[18]28'!$B$132:$B$134,'[18]28'!$B$141:$B$143,'[18]28'!$B$146:$B$148,'[18]28'!$B$152:$B$154,'[18]28'!$B$158:$B$160</definedName>
    <definedName name="P3_T28_Protection">'[18]28'!$B$172:$B$174,'[18]28'!$B$178:$B$180,'[18]28'!$B$184:$B$186,'[18]28'!$B$193:$B$195,'[18]28'!$B$198:$B$200,'[18]28'!$B$204:$B$206,'[18]28'!$B$210:$B$212</definedName>
    <definedName name="P4_dip" hidden="1">[14]FST5!$G$70:$G$75,[14]FST5!$G$77:$G$78,[14]FST5!$G$80:$G$83,[14]FST5!$G$85,[14]FST5!$G$87:$G$91,[14]FST5!$G$93,[14]FST5!$G$95:$G$97,[14]FST5!$G$52:$G$68</definedName>
    <definedName name="P4_SCOPE_F1_PRT" hidden="1">'[25]Ф-1 (для АО-энерго)'!$C$13:$E$13,'[25]Ф-1 (для АО-энерго)'!$A$14:$E$14,'[25]Ф-1 (для АО-энерго)'!$C$23:$C$50,'[25]Ф-1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[25]перекрестка!$F$45:$H$49,[25]перекрестка!$J$45:$K$49,[25]перекрестка!$N$45:$N$49,[25]перекрестка!$F$53:$G$64,[25]перекрестка!$H$54:$H$58</definedName>
    <definedName name="P4_T1_Protect" hidden="1">[27]перекрестка!$J$127,[27]перекрестка!$J$128:$K$132,[27]перекрестка!$J$133,[27]перекрестка!$J$134:$K$138,[27]перекрестка!$N$11:$N$22,[27]перекрестка!$N$24:$N$28</definedName>
    <definedName name="P4_T17_Protection">'[18]29'!$I$29:$J$33,'[18]29'!$I$27:$J$27,'[18]29'!$I$21:$J$25,'[18]29'!$I$19:$J$19,'[18]29'!$I$12:$J$16,'[18]29'!$I$10:$J$10,'[18]29'!$L$10:$M$10,'[18]29'!$L$12:$M$16</definedName>
    <definedName name="P4_T28?axis?R?ПЭ">'[18]28'!$D$167:$I$169,'[18]28'!$D$172:$I$174,'[18]28'!$D$178:$I$180,'[18]28'!$D$184:$I$186,'[18]28'!$D$193:$I$195,'[18]28'!$D$198:$I$200,'[18]28'!$D$204:$I$206</definedName>
    <definedName name="P4_T28?axis?R?ПЭ?">'[18]28'!$B$167:$B$169,'[18]28'!$B$172:$B$174,'[18]28'!$B$178:$B$180,'[18]28'!$B$184:$B$186,'[18]28'!$B$193:$B$195,'[18]28'!$B$198:$B$200,'[18]28'!$B$204:$B$206</definedName>
    <definedName name="P4_T28_Protection">'[18]28'!$B$219:$B$221,'[18]28'!$B$224:$B$226,'[18]28'!$B$230:$B$232,'[18]28'!$B$236:$B$238,'[18]28'!$B$245:$B$247,'[18]28'!$B$250:$B$252,'[18]28'!$B$256:$B$258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[25]перекрестка!$H$60:$H$64,[25]перекрестка!$J$53:$J$64,[25]перекрестка!$K$54:$K$58,[25]перекрестка!$K$60:$K$64,[25]перекрестка!$N$53:$N$64</definedName>
    <definedName name="P5_T1_Protect" hidden="1">[27]перекрестка!$N$30:$N$34,[27]перекрестка!$N$36:$N$40,[27]перекрестка!$N$42:$N$46,[27]перекрестка!$N$49:$N$60,[27]перекрестка!$N$62:$N$66</definedName>
    <definedName name="P5_T17_Protection">'[18]29'!$L$19:$M$19,'[18]29'!$L$21:$M$27,'[18]29'!$L$29:$M$33,'[18]29'!$L$36:$M$36,'[18]29'!$L$38:$M$42,'[18]29'!$L$45:$M$45,'[18]29'!$O$10:$P$10,'[18]29'!$O$12:$P$16</definedName>
    <definedName name="P5_T28?axis?R?ПЭ">'[18]28'!$D$210:$I$212,'[18]28'!$D$219:$I$221,'[18]28'!$D$224:$I$226,'[18]28'!$D$230:$I$232,'[18]28'!$D$236:$I$238,'[18]28'!$D$245:$I$247,'[18]28'!$D$250:$I$252</definedName>
    <definedName name="P5_T28?axis?R?ПЭ?">'[18]28'!$B$210:$B$212,'[18]28'!$B$219:$B$221,'[18]28'!$B$224:$B$226,'[18]28'!$B$230:$B$232,'[18]28'!$B$236:$B$238,'[18]28'!$B$245:$B$247,'[18]28'!$B$250:$B$252</definedName>
    <definedName name="P5_T28_Protection">'[18]28'!$B$262:$B$264,'[18]28'!$B$271:$B$273,'[18]28'!$B$276:$B$278,'[18]28'!$B$282:$B$284,'[18]28'!$B$288:$B$291,'[18]28'!$B$11:$B$13,'[18]28'!$B$16:$B$18,'[18]28'!$B$22:$B$24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[25]перекрестка!$F$66:$H$70,[25]перекрестка!$J$66:$K$70,[25]перекрестка!$N$66:$N$70,[25]перекрестка!$F$72:$H$76,[25]перекрестка!$J$72:$K$76</definedName>
    <definedName name="P6_T1_Protect" hidden="1">[27]перекрестка!$N$68:$N$72,[27]перекрестка!$N$74:$N$78,[27]перекрестка!$N$80:$N$84,[27]перекрестка!$N$89:$N$100,[27]перекрестка!$N$102:$N$106</definedName>
    <definedName name="P6_T17_Protection" localSheetId="2">'[18]29'!$O$19:$P$19,'[18]29'!$O$21:$P$25,'[18]29'!$O$27:$P$27,'[18]29'!$O$29:$P$33,'[18]29'!$O$36:$P$36,'[18]29'!$O$38:$P$42,'[18]29'!$O$45:$P$45,P1_T17_Protection</definedName>
    <definedName name="P6_T17_Protection" localSheetId="1">'[18]29'!$O$19:$P$19,'[18]29'!$O$21:$P$25,'[18]29'!$O$27:$P$27,'[18]29'!$O$29:$P$33,'[18]29'!$O$36:$P$36,'[18]29'!$O$38:$P$42,'[18]29'!$O$45:$P$45,P1_T17_Protection</definedName>
    <definedName name="P6_T17_Protection">'[18]29'!$O$19:$P$19,'[18]29'!$O$21:$P$25,'[18]29'!$O$27:$P$27,'[18]29'!$O$29:$P$33,'[18]29'!$O$36:$P$36,'[18]29'!$O$38:$P$42,'[18]29'!$O$45:$P$45,P1_T17_Protection</definedName>
    <definedName name="P6_T2.1?Protection">P1_T2.1?Protection</definedName>
    <definedName name="P6_T28?axis?R?ПЭ" localSheetId="2">'[18]28'!$D$256:$I$258,'[18]28'!$D$262:$I$264,'[18]28'!$D$271:$I$273,'[18]28'!$D$276:$I$278,'[18]28'!$D$282:$I$284,'[18]28'!$D$288:$I$291,'[18]28'!$D$11:$I$13,P1_T28?axis?R?ПЭ</definedName>
    <definedName name="P6_T28?axis?R?ПЭ" localSheetId="1">'[18]28'!$D$256:$I$258,'[18]28'!$D$262:$I$264,'[18]28'!$D$271:$I$273,'[18]28'!$D$276:$I$278,'[18]28'!$D$282:$I$284,'[18]28'!$D$288:$I$291,'[18]28'!$D$11:$I$13,P1_T28?axis?R?ПЭ</definedName>
    <definedName name="P6_T28?axis?R?ПЭ">'[18]28'!$D$256:$I$258,'[18]28'!$D$262:$I$264,'[18]28'!$D$271:$I$273,'[18]28'!$D$276:$I$278,'[18]28'!$D$282:$I$284,'[18]28'!$D$288:$I$291,'[18]28'!$D$11:$I$13,P1_T28?axis?R?ПЭ</definedName>
    <definedName name="P6_T28?axis?R?ПЭ?" localSheetId="2">'[18]28'!$B$256:$B$258,'[18]28'!$B$262:$B$264,'[18]28'!$B$271:$B$273,'[18]28'!$B$276:$B$278,'[18]28'!$B$282:$B$284,'[18]28'!$B$288:$B$291,'[18]28'!$B$11:$B$13,P1_T28?axis?R?ПЭ?</definedName>
    <definedName name="P6_T28?axis?R?ПЭ?" localSheetId="1">'[18]28'!$B$256:$B$258,'[18]28'!$B$262:$B$264,'[18]28'!$B$271:$B$273,'[18]28'!$B$276:$B$278,'[18]28'!$B$282:$B$284,'[18]28'!$B$288:$B$291,'[18]28'!$B$11:$B$13,P1_T28?axis?R?ПЭ?</definedName>
    <definedName name="P6_T28?axis?R?ПЭ?">'[18]28'!$B$256:$B$258,'[18]28'!$B$262:$B$264,'[18]28'!$B$271:$B$273,'[18]28'!$B$276:$B$278,'[18]28'!$B$282:$B$284,'[18]28'!$B$288:$B$291,'[18]28'!$B$11:$B$13,P1_T28?axis?R?ПЭ?</definedName>
    <definedName name="P6_T28_Protection">'[18]28'!$B$28:$B$30,'[18]28'!$B$37:$B$39,'[18]28'!$B$42:$B$44,'[18]28'!$B$48:$B$50,'[18]28'!$B$54:$B$56,'[18]28'!$B$63:$B$65,'[18]28'!$G$210:$H$212,'[18]28'!$D$11:$E$13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[25]перекрестка!$N$72:$N$76,[25]перекрестка!$F$78:$H$82,[25]перекрестка!$J$78:$K$82,[25]перекрестка!$N$78:$N$82,[25]перекрестка!$F$84:$H$88</definedName>
    <definedName name="P7_T1_Protect" hidden="1">[27]перекрестка!$N$108:$N$112,[27]перекрестка!$N$114:$N$118,[27]перекрестка!$N$120:$N$124,[27]перекрестка!$N$127:$N$138,[27]перекрестка!$N$140:$N$144</definedName>
    <definedName name="P7_T28_Protection">'[18]28'!$G$11:$H$13,'[18]28'!$D$16:$E$18,'[18]28'!$G$16:$H$18,'[18]28'!$D$22:$E$24,'[18]28'!$G$22:$H$24,'[18]28'!$D$28:$E$30,'[18]28'!$G$28:$H$30,'[18]28'!$D$37:$E$39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[25]перекрестка!$J$84:$K$88,[25]перекрестка!$N$84:$N$88,[25]перекрестка!$F$14:$G$25,P1_SCOPE_PER_PRT,P2_SCOPE_PER_PRT,P3_SCOPE_PER_PRT,P4_SCOPE_PER_PRT</definedName>
    <definedName name="P8_T1_Protect" hidden="1">[27]перекрестка!$N$146:$N$150,[27]перекрестка!$N$152:$N$156,[27]перекрестка!$N$158:$N$162,[27]перекрестка!$F$11:$G$11,[27]перекрестка!$F$12:$H$16</definedName>
    <definedName name="P8_T28_Protection">'[18]28'!$G$37:$H$39,'[18]28'!$D$42:$E$44,'[18]28'!$G$42:$H$44,'[18]28'!$D$48:$E$50,'[18]28'!$G$48:$H$50,'[18]28'!$D$54:$E$56,'[18]28'!$G$54:$H$56,'[18]28'!$D$89:$E$91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9_T1_Protect" hidden="1">[27]перекрестка!$F$17:$G$17,[27]перекрестка!$F$18:$H$22,[27]перекрестка!$F$24:$H$28,[27]перекрестка!$F$30:$H$34,[27]перекрестка!$F$36:$H$40</definedName>
    <definedName name="P9_T28_Protection">'[18]28'!$G$89:$H$91,'[18]28'!$G$94:$H$96,'[18]28'!$D$94:$E$96,'[18]28'!$D$100:$E$102,'[18]28'!$G$100:$H$102,'[18]28'!$D$106:$E$108,'[18]28'!$G$106:$H$108,'[18]28'!$D$167:$E$169</definedName>
    <definedName name="PER_ET">#REF!</definedName>
    <definedName name="Personal">'[29]6 Списки'!$A$2:$A$20</definedName>
    <definedName name="polta">#REF!</definedName>
    <definedName name="POTR">[11]TEHSHEET!$F$20:$F$27</definedName>
    <definedName name="PR_ET">[9]TEHSHEET!#REF!</definedName>
    <definedName name="PR_OBJ_ET">[9]TEHSHEET!#REF!</definedName>
    <definedName name="PR_OPT">#REF!</definedName>
    <definedName name="PR_ROZN">#REF!</definedName>
    <definedName name="prd">[22]Титульный!$F$14</definedName>
    <definedName name="Project">[30]Списки!$B$2:$B$21</definedName>
    <definedName name="PROT">#REF!,#REF!,#REF!,#REF!,#REF!,#REF!</definedName>
    <definedName name="Q">[0]!Q</definedName>
    <definedName name="REG">[21]TEHSHEET!$B$2:$B$85</definedName>
    <definedName name="REG_ET">#REF!</definedName>
    <definedName name="REG_PROT">#REF!,#REF!,#REF!,#REF!,#REF!,#REF!,#REF!</definedName>
    <definedName name="REGcom">#REF!</definedName>
    <definedName name="regfddg">[0]!regfddg</definedName>
    <definedName name="REGION">[31]TEHSHEET!$B$2:$B$86</definedName>
    <definedName name="REGIONS">[25]TEHSHEET!$C$6:$C$93</definedName>
    <definedName name="REGUL">#REF!</definedName>
    <definedName name="rgk">[24]FST5!$G$214:$G$217,[24]FST5!$G$219:$G$224,[24]FST5!$G$226,[24]FST5!$G$228,[24]FST5!$G$230,[24]FST5!$G$232,[24]FST5!$G$197:$G$212</definedName>
    <definedName name="ROZN_09">'[13]2009'!#REF!</definedName>
    <definedName name="rr">[0]!rr</definedName>
    <definedName name="ŕŕ">[0]!ŕŕ</definedName>
    <definedName name="RRE">#REF!</definedName>
    <definedName name="rrtget6">[0]!rrtget6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byt">[24]FST5!$G$70:$G$75,[24]FST5!$G$77:$G$78,[24]FST5!$G$80:$G$83,[24]FST5!$G$85,[24]FST5!$G$87:$G$91,[24]FST5!$G$93,[24]FST5!$G$95:$G$97,[24]FST5!$G$52:$G$68</definedName>
    <definedName name="SCENARIOS">[25]TEHSHEET!$K$6:$K$8</definedName>
    <definedName name="sch">#REF!</definedName>
    <definedName name="SCOPE">#REF!</definedName>
    <definedName name="SCOPE_16_PRT">P1_SCOPE_16_PRT,P2_SCOPE_16_PRT</definedName>
    <definedName name="SCOPE_17.1_PRT">'[25]17.1'!$D$14:$F$17,'[25]17.1'!$D$19:$F$22,'[25]17.1'!$I$9:$I$12,'[25]17.1'!$I$14:$I$17,'[25]17.1'!$I$19:$I$22,'[25]17.1'!$D$9:$F$12</definedName>
    <definedName name="SCOPE_17_PRT">'[25]17'!$J$39:$M$41,'[25]17'!$E$43:$H$51,'[25]17'!$J$43:$M$51,'[25]17'!$E$54:$H$56,'[25]17'!$E$58:$H$66,'[25]17'!$E$69:$M$81,'[25]17'!$E$9:$H$11,P1_SCOPE_17_PRT</definedName>
    <definedName name="SCOPE_2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'[25]24'!$E$8:$L$47,'[25]24'!$E$49:$L$66</definedName>
    <definedName name="SCOPE_24_PRT">'[25]24'!$E$41:$I$41,'[25]24'!$E$34:$I$34,'[25]24'!$E$36:$I$36,'[25]24'!$E$43:$I$43</definedName>
    <definedName name="SCOPE_25_PRT">'[25]25'!$E$20:$I$20,'[25]25'!$E$34:$I$34,'[25]25'!$E$41:$I$41,'[25]25'!$E$8:$I$10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4_PRT">'[25]4'!$Z$27:$AC$31,'[25]4'!$F$14:$I$20,P1_SCOPE_4_PRT,P2_SCOPE_4_PRT</definedName>
    <definedName name="SCOPE_5_PRT">'[25]5'!$Z$27:$AC$31,'[25]5'!$F$14:$I$21,P1_SCOPE_5_PRT,P2_SCOPE_5_PRT</definedName>
    <definedName name="SCOPE_CL">[32]Справочники!$F$11:$F$11</definedName>
    <definedName name="SCOPE_CORR">#REF!,#REF!,#REF!,#REF!,#REF!,[0]!P1_SCOPE_CORR,[0]!P2_SCOPE_CORR</definedName>
    <definedName name="SCOPE_CPR">#REF!</definedName>
    <definedName name="SCOPE_DOP">[33]Регионы!#REF!,[0]!P1_SCOPE_DOP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'[25]Ф-1 (для АО-энерго)'!$D$86:$E$95,P1_SCOPE_F1_PRT,P2_SCOPE_F1_PRT,P3_SCOPE_F1_PRT,P4_SCOPE_F1_PRT</definedName>
    <definedName name="SCOPE_F2_PRT">'[25]Ф-2 (для АО-энерго)'!$C$5:$D$5,'[25]Ф-2 (для АО-энерго)'!$C$52:$C$57,'[25]Ф-2 (для АО-энерго)'!$D$57:$G$57,P1_SCOPE_F2_PRT,P2_SCOPE_F2_PRT</definedName>
    <definedName name="SCOPE_FL">[32]Справочники!$H$11:$H$14</definedName>
    <definedName name="SCOPE_FLOAD">#N/A</definedName>
    <definedName name="SCOPE_FOR_LOAD_01">#REF!</definedName>
    <definedName name="SCOPE_FORM46_EE1">#REF!</definedName>
    <definedName name="SCOPE_FORM46_EE1_ZAG_KOD">#REF!</definedName>
    <definedName name="SCOPE_FRML">#N/A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'[34]Стоимость ЭЭ'!$G$111:$AN$113,'[34]Стоимость ЭЭ'!$G$93:$AN$95,'[34]Стоимость ЭЭ'!$G$51:$AN$53</definedName>
    <definedName name="SCOPE_MO">[35]Справочники!$K$6:$K$742,[35]Справочники!#REF!</definedName>
    <definedName name="SCOPE_MUPS">[35]Свод!#REF!,[35]Свод!#REF!</definedName>
    <definedName name="SCOPE_MUPS_NAMES">[35]Свод!#REF!,[35]Свод!#REF!</definedName>
    <definedName name="SCOPE_NALOG">[36]Справочники!$R$3:$R$4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RE">#REF!</definedName>
    <definedName name="SCOPE_OUTD">[14]FST5!$G$23:$G$30,[14]FST5!$G$32:$G$35,[14]FST5!$G$37,[14]FST5!$G$39:$G$45,[14]FST5!$G$47,[14]FST5!$G$49,[14]FST5!$G$5:$G$21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#REF!,#REF!,#REF!,#REF!,#REF!,[0]!P1_SCOPE_SAVE2,[0]!P2_SCOPE_SAVE2</definedName>
    <definedName name="SCOPE_SBTLD">#REF!</definedName>
    <definedName name="SCOPE_SETLD">#REF!</definedName>
    <definedName name="SCOPE_SPR_PRT">[25]Справочники!$D$21:$J$22,[25]Справочники!$E$13:$I$14,[25]Справочники!$F$27:$H$28</definedName>
    <definedName name="SCOPE_SS">#REF!,#REF!,#REF!,#REF!,#REF!,#REF!</definedName>
    <definedName name="SCOPE_SS2">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SCOPE_SVOD">[10]Свод!$K$49,[10]Свод!$D$18:$K$46</definedName>
    <definedName name="SCOPE_TP">[14]FST5!$L$12:$L$23,[14]FST5!$L$5:$L$8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#REF!,#REF!,#REF!,#REF!,#REF!,P1_SET_PROT</definedName>
    <definedName name="SET_PRT">#N/A</definedName>
    <definedName name="SET_SCOPE2">[10]TEHSHEET!$P$1:$P$3</definedName>
    <definedName name="SETcom">#REF!</definedName>
    <definedName name="Sheet2?prefix?">"H"</definedName>
    <definedName name="SP_OPT">#REF!</definedName>
    <definedName name="SP_OPT_ET">[9]TEHSHEET!#REF!</definedName>
    <definedName name="SP_ROZN">#REF!</definedName>
    <definedName name="SP_ROZN_ET">[9]TEHSHEET!#REF!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[9]TEHSHEET!#REF!</definedName>
    <definedName name="SP_ST_ROZN">[9]TEHSHEET!#REF!</definedName>
    <definedName name="SPR_ET">[9]TEHSHEET!#REF!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PRAV_PROT">[35]Справочники!$E$6,[35]Справочники!$D$11:$D$902,[35]Справочники!$E$3</definedName>
    <definedName name="sq">#REF!</definedName>
    <definedName name="SXEMA">[11]TEHSHEET!$F$13:$F$15</definedName>
    <definedName name="T0?axis?ПРД?БАЗ">'[28]0'!$I$7:$J$112,'[28]0'!$F$7:$G$112</definedName>
    <definedName name="T0?axis?ПРД?ПРЕД">'[28]0'!$K$7:$L$112,'[28]0'!$D$7:$E$112</definedName>
    <definedName name="T0?axis?ПРД?РЕГ">#REF!</definedName>
    <definedName name="T0?axis?ПФ?ПЛАН">'[28]0'!$I$7:$I$112,'[28]0'!$D$7:$D$112,'[28]0'!$K$7:$K$112,'[28]0'!$F$7:$F$112</definedName>
    <definedName name="T0?axis?ПФ?ФАКТ">'[28]0'!$J$7:$J$112,'[28]0'!$E$7:$E$112,'[28]0'!$L$7:$L$112,'[28]0'!$G$7:$G$112</definedName>
    <definedName name="T0?Data">'[28]0'!$D$8:$L$52,   '[28]0'!$D$54:$L$59,   '[28]0'!$D$63:$L$64,   '[28]0'!$D$68:$L$70,   '[28]0'!$D$72:$L$74,   '[28]0'!$D$77:$L$92,   '[28]0'!$D$95:$L$97,   '[28]0'!$D$99:$L$104,   '[28]0'!$D$107:$L$108,   '[28]0'!$D$111:$L$112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'[28]0'!$D$8:$H$8,   '[28]0'!$D$86:$H$86</definedName>
    <definedName name="T0?unit?МКВТЧ">#REF!</definedName>
    <definedName name="T0?unit?ПРЦ">'[28]0'!$D$87:$H$88,   '[28]0'!$D$96:$H$97,   '[28]0'!$D$107:$H$108,   '[28]0'!$D$111:$H$112,   '[28]0'!$I$7:$L$112</definedName>
    <definedName name="T0?unit?РУБ.ГКАЛ">'[28]0'!$D$89:$H$89,   '[28]0'!$D$92:$H$92</definedName>
    <definedName name="T0?unit?РУБ.МВТ.МЕС">#REF!</definedName>
    <definedName name="T0?unit?РУБ.ТКВТЧ">#REF!</definedName>
    <definedName name="T0?unit?ТГКАЛ">#REF!</definedName>
    <definedName name="T0?unit?ТРУБ">'[28]0'!$D$14:$H$52,   '[28]0'!$D$54:$H$59,   '[28]0'!$D$63:$H$64,   '[28]0'!$D$68:$H$70,   '[28]0'!$D$72:$H$74,   '[28]0'!$D$77:$H$77,   '[28]0'!$D$79:$H$81,   '[28]0'!$D$90:$H$91,   '[28]0'!$D$99:$H$104,   '[28]0'!$D$78:$H$78</definedName>
    <definedName name="T1?axis?ПРД?БАЗ">'[28]1'!$I$6:$J$23,'[28]1'!$F$6:$G$23</definedName>
    <definedName name="T1?axis?ПРД?ПРЕД">'[28]1'!$K$6:$L$23,'[28]1'!$D$6:$E$23</definedName>
    <definedName name="T1?axis?ПРД?РЕГ">#REF!</definedName>
    <definedName name="T1?axis?ПФ?ПЛАН">'[28]1'!$I$6:$I$23,'[28]1'!$D$6:$D$23,'[28]1'!$K$6:$K$23,'[28]1'!$F$6:$F$23</definedName>
    <definedName name="T1?axis?ПФ?ФАКТ">'[28]1'!$J$6:$J$23,'[28]1'!$E$6:$E$23,'[28]1'!$L$6:$L$23,'[28]1'!$G$6:$G$23</definedName>
    <definedName name="T1?Data">'[28]1'!$D$6:$L$12,   '[28]1'!$D$14:$L$18,   '[28]1'!$D$20:$L$23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[0]!P15_T1_Protect,[0]!P16_T1_Protect,[0]!P17_T1_Protect,Лист1!P18_T1_Protect,Лист1!P19_T1_Protect</definedName>
    <definedName name="T10?axis?R?ДОГОВОР">'[28]10'!$D$9:$L$11, '[28]10'!$D$15:$L$17, '[28]10'!$D$21:$L$23, '[28]10'!$D$27:$L$29</definedName>
    <definedName name="T10?axis?R?ДОГОВОР?">'[28]10'!$B$9:$B$11, '[28]10'!$B$15:$B$17, '[28]10'!$B$21:$B$23, '[28]10'!$B$27:$B$29</definedName>
    <definedName name="T10?axis?ПРД?БАЗ">'[28]10'!$I$6:$J$31,'[28]10'!$F$6:$G$31</definedName>
    <definedName name="T10?axis?ПРД?ПРЕД">'[28]10'!$K$6:$L$31,'[28]10'!$D$6:$E$31</definedName>
    <definedName name="T10?axis?ПРД?РЕГ">#REF!</definedName>
    <definedName name="T10?axis?ПФ?ПЛАН">'[28]10'!$I$6:$I$31,'[28]10'!$D$6:$D$31,'[28]10'!$K$6:$K$31,'[28]10'!$F$6:$F$31</definedName>
    <definedName name="T10?axis?ПФ?ФАКТ">'[28]10'!$J$6:$J$31,'[28]10'!$E$6:$E$31,'[28]10'!$L$6:$L$31,'[28]10'!$G$6:$G$31</definedName>
    <definedName name="T10?Data">'[28]10'!$D$6:$L$7, '[28]10'!$D$9:$L$11, '[28]10'!$D$13:$L$13, '[28]10'!$D$15:$L$17, '[28]10'!$D$19:$L$19, '[28]10'!$D$21:$L$23, '[28]10'!$D$25:$L$25, '[28]10'!$D$27:$L$29, '[28]10'!$D$31:$L$31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[9]TEHSHEET!#REF!</definedName>
    <definedName name="T10_OPT">#REF!</definedName>
    <definedName name="T10_ROZN">#REF!</definedName>
    <definedName name="T11?axis?R?ДОГОВОР">'[28]11'!$D$8:$L$11, '[28]11'!$D$15:$L$18, '[28]11'!$D$22:$L$23, '[28]11'!$D$29:$L$32, '[28]11'!$D$36:$L$39, '[28]11'!$D$43:$L$46, '[28]11'!$D$51:$L$54, '[28]11'!$D$58:$L$61, '[28]11'!$D$65:$L$68, '[28]11'!$D$72:$L$82</definedName>
    <definedName name="T11?axis?R?ДОГОВОР?">'[28]11'!$B$72:$B$82, '[28]11'!$B$65:$B$68, '[28]11'!$B$58:$B$61, '[28]11'!$B$51:$B$54, '[28]11'!$B$43:$B$46, '[28]11'!$B$36:$B$39, '[28]11'!$B$29:$B$33, '[28]11'!$B$22:$B$25, '[28]11'!$B$15:$B$18, '[28]11'!$B$8:$B$11</definedName>
    <definedName name="T11?axis?ПРД?БАЗ">'[28]11'!$I$6:$J$84,'[28]11'!$F$6:$G$84</definedName>
    <definedName name="T11?axis?ПРД?ПРЕД">'[28]11'!$K$6:$L$84,'[28]11'!$D$6:$E$84</definedName>
    <definedName name="T11?axis?ПРД?РЕГ">'[37]услуги непроизводств.'!#REF!</definedName>
    <definedName name="T11?axis?ПФ?ПЛАН">'[28]11'!$I$6:$I$84,'[28]11'!$D$6:$D$84,'[28]11'!$K$6:$K$84,'[28]11'!$F$6:$F$84</definedName>
    <definedName name="T11?axis?ПФ?ФАКТ">'[28]11'!$J$6:$J$84,'[28]11'!$E$6:$E$84,'[28]11'!$L$6:$L$84,'[28]11'!$G$6:$G$84</definedName>
    <definedName name="T11?Data">#N/A</definedName>
    <definedName name="T11?Name">'[37]услуги непроизводств.'!#REF!</definedName>
    <definedName name="T11_Copy1">'[37]услуги непроизводств.'!#REF!</definedName>
    <definedName name="T11_Copy2">'[37]услуги непроизводств.'!#REF!</definedName>
    <definedName name="T11_Copy3">'[37]услуги непроизводств.'!#REF!</definedName>
    <definedName name="T11_Copy4">'[37]услуги непроизводств.'!#REF!</definedName>
    <definedName name="T11_Copy5">'[37]услуги непроизводств.'!#REF!</definedName>
    <definedName name="T11_Copy6">'[37]услуги непроизводств.'!#REF!</definedName>
    <definedName name="T11_Copy7.1">'[37]услуги непроизводств.'!#REF!</definedName>
    <definedName name="T11_Copy7.2">'[37]услуги непроизводств.'!#REF!</definedName>
    <definedName name="T11_Copy8">'[37]услуги непроизводств.'!#REF!</definedName>
    <definedName name="T11_Copy9">'[37]услуги непроизводств.'!#REF!</definedName>
    <definedName name="T12?axis?R?ДОГОВОР">#REF!</definedName>
    <definedName name="T12?axis?R?ДОГОВОР?">#REF!</definedName>
    <definedName name="T12?axis?ПРД?БАЗ">'[28]12'!$J$6:$K$20,'[28]12'!$G$6:$H$20</definedName>
    <definedName name="T12?axis?ПРД?ПРЕД">'[28]12'!$L$6:$M$20,'[28]12'!$E$6:$F$20</definedName>
    <definedName name="T12?axis?ПРД?РЕГ">#REF!</definedName>
    <definedName name="T12?axis?ПФ?ПЛАН">'[28]12'!$J$6:$J$20,'[28]12'!$E$6:$E$20,'[28]12'!$L$6:$L$20,'[28]12'!$G$6:$G$20</definedName>
    <definedName name="T12?axis?ПФ?ФАКТ">'[28]12'!$K$6:$K$20,'[28]12'!$F$6:$F$20,'[28]12'!$M$6:$M$20,'[28]12'!$H$6:$H$20</definedName>
    <definedName name="T12?Data">'[28]12'!$E$6:$M$9,  '[28]12'!$E$11:$M$18,  '[28]12'!$E$20:$M$20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'[28]12'!$A$16:$M$16, '[28]12'!$A$14:$M$14, '[28]12'!$A$12:$M$12, '[28]12'!$A$18:$M$18</definedName>
    <definedName name="T12?L2.x">'[28]12'!$A$15:$M$15, '[28]12'!$A$13:$M$13, '[28]12'!$A$11:$M$11, '[28]12'!$A$17:$M$17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'[28]12'!$E$16:$I$16, '[28]12'!$E$14:$I$14, '[28]12'!$E$9:$I$9, '[28]12'!$E$12:$I$12, '[28]12'!$E$18:$I$18, '[28]12'!$E$7:$I$7</definedName>
    <definedName name="T12?unit?ПРЦ">#REF!</definedName>
    <definedName name="T12?unit?ТРУБ">'[28]12'!$E$15:$I$15, '[28]12'!$E$13:$I$13, '[28]12'!$E$6:$I$6, '[28]12'!$E$8:$I$8, '[28]12'!$E$11:$I$11, '[28]12'!$E$17:$I$17, '[28]12'!$E$20:$I$20</definedName>
    <definedName name="T12_Copy">#REF!</definedName>
    <definedName name="T13?axis?ПРД?БАЗ">'[28]13'!$I$6:$J$16,'[28]13'!$F$6:$G$16</definedName>
    <definedName name="T13?axis?ПРД?ПРЕД">'[28]13'!$K$6:$L$16,'[28]13'!$D$6:$E$16</definedName>
    <definedName name="T13?axis?ПРД?РЕГ">#REF!</definedName>
    <definedName name="T13?axis?ПФ?ПЛАН">'[28]13'!$I$6:$I$16,'[28]13'!$D$6:$D$16,'[28]13'!$K$6:$K$16,'[28]13'!$F$6:$F$16</definedName>
    <definedName name="T13?axis?ПФ?ФАКТ">'[28]13'!$J$6:$J$16,'[28]13'!$E$6:$E$16,'[28]13'!$L$6:$L$16,'[28]13'!$G$6:$G$16</definedName>
    <definedName name="T13?Data">'[28]13'!$D$6:$L$7, '[28]13'!$D$8:$L$8, '[28]13'!$D$9:$L$16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'[28]13'!$D$14:$H$14,'[28]13'!$D$11:$H$11</definedName>
    <definedName name="T13?unit?ТГКАЛ">#REF!</definedName>
    <definedName name="T13?unit?ТМКБ">'[28]13'!$D$13:$H$13,'[28]13'!$D$10:$H$10</definedName>
    <definedName name="T13?unit?ТРУБ">'[28]13'!$D$12:$H$12,'[28]13'!$D$15:$H$16,'[28]13'!$D$8:$H$9</definedName>
    <definedName name="T14?axis?R?ВРАС">#REF!</definedName>
    <definedName name="T14?axis?R?ВРАС?">#REF!</definedName>
    <definedName name="T14?axis?ПРД?БАЗ">'[28]14'!$J$6:$K$20,'[28]14'!$G$6:$H$20</definedName>
    <definedName name="T14?axis?ПРД?ПРЕД">'[28]14'!$L$6:$M$20,'[28]14'!$E$6:$F$20</definedName>
    <definedName name="T14?axis?ПРД?РЕГ">#REF!</definedName>
    <definedName name="T14?axis?ПФ?ПЛАН">'[28]14'!$G$6:$G$20,'[28]14'!$J$6:$J$20,'[28]14'!$L$6:$L$20,'[28]14'!$E$6:$E$20</definedName>
    <definedName name="T14?axis?ПФ?ФАКТ">'[28]14'!$H$6:$H$20,'[28]14'!$K$6:$K$20,'[28]14'!$M$6:$M$20,'[28]14'!$F$6:$F$20</definedName>
    <definedName name="T14?Data">'[28]14'!$E$7:$M$18,  '[28]14'!$E$20:$M$20</definedName>
    <definedName name="T14?item_ext?РОСТ">#REF!</definedName>
    <definedName name="T14?L1">'[28]14'!$A$13:$M$13, '[28]14'!$A$10:$M$10, '[28]14'!$A$7:$M$7, '[28]14'!$A$16:$M$16</definedName>
    <definedName name="T14?L1.1">'[28]14'!$A$14:$M$14, '[28]14'!$A$11:$M$11, '[28]14'!$A$8:$M$8, '[28]14'!$A$17:$M$17</definedName>
    <definedName name="T14?L1.2">'[28]14'!$A$15:$M$15, '[28]14'!$A$12:$M$12, '[28]14'!$A$9:$M$9, '[28]14'!$A$18:$M$18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'[28]14'!$E$15:$I$15, '[28]14'!$E$12:$I$12, '[28]14'!$E$9:$I$9, '[28]14'!$E$18:$I$18, '[28]14'!$J$6:$M$20</definedName>
    <definedName name="T14?unit?ТРУБ">'[28]14'!$E$13:$I$14, '[28]14'!$E$10:$I$11, '[28]14'!$E$7:$I$8, '[28]14'!$E$16:$I$17, '[28]14'!$E$20:$I$20</definedName>
    <definedName name="T14_Copy">#REF!</definedName>
    <definedName name="T15?axis?ПРД?БАЗ">'[28]15'!$I$6:$J$11,'[28]15'!$F$6:$G$11</definedName>
    <definedName name="T15?axis?ПРД?ПРЕД">'[28]15'!$K$6:$L$11,'[28]15'!$D$6:$E$11</definedName>
    <definedName name="T15?axis?ПФ?ПЛАН">'[28]15'!$I$6:$I$11,'[28]15'!$D$6:$D$11,'[28]15'!$K$6:$K$11,'[28]15'!$F$6:$F$11</definedName>
    <definedName name="T15?axis?ПФ?ФАКТ">'[28]15'!$J$6:$J$11,'[28]15'!$E$6:$E$11,'[28]15'!$L$6:$L$11,'[28]15'!$G$6:$G$11</definedName>
    <definedName name="T15?Columns">#REF!</definedName>
    <definedName name="T15?item_ext?РОСТ">[37]экология!#REF!</definedName>
    <definedName name="T15?ItemComments">#REF!</definedName>
    <definedName name="T15?Items">#REF!</definedName>
    <definedName name="T15?Name">[37]экология!#REF!</definedName>
    <definedName name="T15?Scope">#REF!</definedName>
    <definedName name="T15?unit?ПРЦ">[37]экология!#REF!</definedName>
    <definedName name="T15?ВРАС">#REF!</definedName>
    <definedName name="T15_Protect">'[27]15'!$E$25:$I$29,'[27]15'!$E$31:$I$34,'[27]15'!$E$36:$I$38,'[27]15'!$E$42:$I$43,'[27]15'!$E$9:$I$17,'[27]15'!$B$36:$B$38,'[27]15'!$E$19:$I$21</definedName>
    <definedName name="T16?axis?R?ДОГОВОР">'[28]16'!$E$40:$M$40,'[28]16'!$E$60:$M$60,'[28]16'!$E$36:$M$36,'[28]16'!$E$32:$M$32,'[28]16'!$E$28:$M$28,'[28]16'!$E$24:$M$24,'[28]16'!$E$68:$M$68,'[28]16'!$E$56:$M$56,'[28]16'!$E$20:$M$20,P1_T16?axis?R?ДОГОВОР</definedName>
    <definedName name="T16?axis?R?ДОГОВОР?">'[28]16'!$A$8,'[28]16'!$A$12,'[28]16'!$A$16,P1_T16?axis?R?ДОГОВОР?</definedName>
    <definedName name="T16?axis?R?ОРГ">#REF!</definedName>
    <definedName name="T16?axis?R?ОРГ?">#REF!</definedName>
    <definedName name="T16?axis?ПРД?БАЗ">'[28]16'!$J$6:$K$88,               '[28]16'!$G$6:$H$88</definedName>
    <definedName name="T16?axis?ПРД?ПРЕД">'[28]16'!$L$6:$M$88,               '[28]16'!$E$6:$F$88</definedName>
    <definedName name="T16?axis?ПРД?РЕГ">#REF!</definedName>
    <definedName name="T16?axis?ПФ?ПЛАН">'[28]16'!$J$6:$J$88,               '[28]16'!$E$6:$E$88,               '[28]16'!$L$6:$L$88,               '[28]16'!$G$6:$G$88</definedName>
    <definedName name="T16?axis?ПФ?ФАКТ">'[28]16'!$K$6:$K$88,               '[28]16'!$F$6:$F$88,               '[28]16'!$M$6:$M$88,               '[28]16'!$H$6:$H$88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">'[28]16'!$A$38:$M$38,'[28]16'!$A$58:$M$58,'[28]16'!$A$34:$M$34,'[28]16'!$A$30:$M$30,'[28]16'!$A$26:$M$26,'[28]16'!$A$22:$M$22,'[28]16'!$A$66:$M$66,'[28]16'!$A$54:$M$54,'[28]16'!$A$18:$M$18,P1_T16?L1</definedName>
    <definedName name="T16?L1.x">'[28]16'!$A$40:$M$40,'[28]16'!$A$60:$M$60,'[28]16'!$A$36:$M$36,'[28]16'!$A$32:$M$32,'[28]16'!$A$28:$M$28,'[28]16'!$A$24:$M$24,'[28]16'!$A$68:$M$68,'[28]16'!$A$56:$M$56,'[28]16'!$A$20:$M$20,P1_T16?L1.x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>'[38]16'!$G$44:$K$44,'[38]16'!$G$7:$K$8,Лист1!P1_T16_Protect</definedName>
    <definedName name="T17.1?axis?C?НП">'[28]17.1'!$E$6:$L$16, '[28]17.1'!$E$18:$L$28</definedName>
    <definedName name="T17.1?axis?C?НП?">#REF!</definedName>
    <definedName name="T17.1?axis?ПРД?БАЗ">#REF!</definedName>
    <definedName name="T17.1?axis?ПРД?РЕГ">#REF!</definedName>
    <definedName name="T17.1?Data">'[28]17.1'!$E$6:$L$16, '[28]17.1'!$N$6:$N$16, '[28]17.1'!$E$18:$L$28, '[28]17.1'!$N$18:$N$28</definedName>
    <definedName name="T17.1?item_ext?ВСЕГО">'[28]17.1'!$N$6:$N$16, '[28]17.1'!$N$18:$N$28</definedName>
    <definedName name="T17.1?L1">'[28]17.1'!$A$6:$N$6, '[28]17.1'!$A$18:$N$18</definedName>
    <definedName name="T17.1?L2">'[28]17.1'!$A$7:$N$7, '[28]17.1'!$A$19:$N$19</definedName>
    <definedName name="T17.1?L3">'[28]17.1'!$A$8:$N$8, '[28]17.1'!$A$20:$N$20</definedName>
    <definedName name="T17.1?L3.1">'[28]17.1'!$A$9:$N$9, '[28]17.1'!$A$21:$N$21</definedName>
    <definedName name="T17.1?L4">'[28]17.1'!$A$10:$N$10, '[28]17.1'!$A$22:$N$22</definedName>
    <definedName name="T17.1?L4.1">'[28]17.1'!$A$11:$N$11, '[28]17.1'!$A$23:$N$23</definedName>
    <definedName name="T17.1?L5">'[28]17.1'!$A$12:$N$12, '[28]17.1'!$A$24:$N$24</definedName>
    <definedName name="T17.1?L5.1">'[28]17.1'!$A$13:$N$13, '[28]17.1'!$A$25:$N$25</definedName>
    <definedName name="T17.1?L6">'[28]17.1'!$A$14:$N$14, '[28]17.1'!$A$26:$N$26</definedName>
    <definedName name="T17.1?L7">'[28]17.1'!$A$15:$N$15, '[28]17.1'!$A$27:$N$27</definedName>
    <definedName name="T17.1?L8">'[28]17.1'!$A$16:$N$16, '[28]17.1'!$A$28:$N$28</definedName>
    <definedName name="T17.1?Name">#REF!</definedName>
    <definedName name="T17.1?Table">#REF!</definedName>
    <definedName name="T17.1?Title">#REF!</definedName>
    <definedName name="T17.1?unit?РУБ">'[28]17.1'!$D$9:$N$9, '[28]17.1'!$D$11:$N$11, '[28]17.1'!$D$13:$N$13, '[28]17.1'!$D$21:$N$21, '[28]17.1'!$D$23:$N$23, '[28]17.1'!$D$25:$N$25</definedName>
    <definedName name="T17.1?unit?ТРУБ">'[28]17.1'!$D$8:$N$8, '[28]17.1'!$D$10:$N$10, '[28]17.1'!$D$12:$N$12, '[28]17.1'!$D$14:$N$16, '[28]17.1'!$D$20:$N$20, '[28]17.1'!$D$22:$N$22, '[28]17.1'!$D$24:$N$24, '[28]17.1'!$D$26:$N$28</definedName>
    <definedName name="T17.1?unit?ЧДН">'[28]17.1'!$D$7:$N$7, '[28]17.1'!$D$19:$N$19</definedName>
    <definedName name="T17.1?unit?ЧЕЛ">'[28]17.1'!$D$18:$N$18, '[28]17.1'!$D$6:$N$6</definedName>
    <definedName name="T17.1_Copy">#REF!</definedName>
    <definedName name="T17.1_Protect">'[27]17.1'!$D$14:$F$17,'[27]17.1'!$D$19:$F$22,'[27]17.1'!$I$9:$I$12,'[27]17.1'!$I$14:$I$17,'[27]17.1'!$I$19:$I$22,'[27]17.1'!$D$9:$F$12</definedName>
    <definedName name="T17?axis?ПРД?БАЗ">'[28]17'!$I$6:$J$13,'[28]17'!$F$6:$G$13</definedName>
    <definedName name="T17?axis?ПРД?ПРЕД">'[28]17'!$K$6:$L$13,'[28]17'!$D$6:$E$13</definedName>
    <definedName name="T17?axis?ПРД?РЕГ">#REF!</definedName>
    <definedName name="T17?axis?ПФ?ПЛАН">'[28]17'!$I$6:$I$13,'[28]17'!$D$6:$D$13,'[28]17'!$K$6:$K$13,'[28]17'!$F$6:$F$13</definedName>
    <definedName name="T17?axis?ПФ?ФАКТ">'[28]17'!$J$6:$J$13,'[28]17'!$E$6:$E$13,'[28]17'!$L$6:$L$13,'[28]17'!$G$6:$G$13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'[18]29'!$L$60,'[18]29'!$O$60,'[18]29'!$F$60,'[18]29'!$I$60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'[18]29'!$M$26:$M$33,'[18]29'!$P$26:$P$33,'[18]29'!$G$52:$G$59,'[18]29'!$J$52:$J$59,'[18]29'!$M$52:$M$59,'[18]29'!$P$52:$P$59,'[18]29'!$G$26:$G$33,'[18]29'!$J$26:$J$33</definedName>
    <definedName name="T17?unit?РУБ.ГКАЛ">'[18]29'!$O$18:$O$25,P1_T17?unit?РУБ.ГКАЛ,P2_T17?unit?РУБ.ГКАЛ</definedName>
    <definedName name="T17?unit?ТГКАЛ">'[18]29'!$P$18:$P$25,P1_T17?unit?ТГКАЛ,P2_T17?unit?ТГКАЛ</definedName>
    <definedName name="T17?unit?ТРУБ">#REF!</definedName>
    <definedName name="T17?unit?ТРУБ.ГКАЛЧ.МЕС">'[18]29'!$L$26:$L$33,'[18]29'!$O$26:$O$33,'[18]29'!$F$52:$F$59,'[18]29'!$I$52:$I$59,'[18]29'!$L$52:$L$59,'[18]29'!$O$52:$O$59,'[18]29'!$F$26:$F$33,'[18]29'!$I$26:$I$33</definedName>
    <definedName name="T17?unit?ЧДН">#REF!</definedName>
    <definedName name="T17?unit?ЧЕЛ">#REF!</definedName>
    <definedName name="T17_Protect">#REF!,#REF!,P1_T17_Protect</definedName>
    <definedName name="T17_Protection">P2_T17_Protection,P3_T17_Protection,P4_T17_Protection,P5_T17_Protection,Лист1!P6_T17_Protection</definedName>
    <definedName name="T18.1?Data">P1_T18.1?Data,P2_T18.1?Data</definedName>
    <definedName name="T18.2?item_ext?СБЫТ">'[38]18.2'!#REF!,'[38]18.2'!#REF!</definedName>
    <definedName name="T18.2?ВРАС">'[27]18.2'!$B$34:$B$36,'[27]18.2'!$B$28:$B$30</definedName>
    <definedName name="T18.2_Protect">'[38]18.2'!$F$56:$J$57,'[38]18.2'!$F$60:$J$60,'[38]18.2'!$F$62:$J$65,'[38]18.2'!$F$6:$J$8,[0]!P1_T18.2_Protect</definedName>
    <definedName name="T18?axis?R?ДОГОВОР">'[28]18'!$D$14:$L$16,'[28]18'!$D$20:$L$22,'[28]18'!$D$26:$L$28,'[28]18'!$D$32:$L$34,'[28]18'!$D$38:$L$40,'[28]18'!$D$8:$L$10</definedName>
    <definedName name="T18?axis?R?ДОГОВОР?">'[28]18'!$B$14:$B$16,'[28]18'!$B$20:$B$22,'[28]18'!$B$26:$B$28,'[28]18'!$B$32:$B$34,'[28]18'!$B$38:$B$40,'[28]18'!$B$8:$B$10</definedName>
    <definedName name="T18?axis?ПРД?БАЗ">'[28]18'!$I$6:$J$42,'[28]18'!$F$6:$G$42</definedName>
    <definedName name="T18?axis?ПРД?ПРЕД">'[28]18'!$K$6:$L$42,'[28]18'!$D$6:$E$42</definedName>
    <definedName name="T18?axis?ПФ?ПЛАН">'[28]18'!$I$6:$I$42,'[28]18'!$D$6:$D$42,'[28]18'!$K$6:$K$42,'[28]18'!$F$6:$F$42</definedName>
    <definedName name="T18?axis?ПФ?ФАКТ">'[28]18'!$J$6:$J$42,'[28]18'!$E$6:$E$42,'[28]18'!$L$6:$L$42,'[28]18'!$G$6:$G$42</definedName>
    <definedName name="T18_Copy1">[37]страховые!#REF!</definedName>
    <definedName name="T18_Copy2">[37]страховые!#REF!</definedName>
    <definedName name="T18_Copy3">[37]страховые!#REF!</definedName>
    <definedName name="T18_Copy4">[37]страховые!#REF!</definedName>
    <definedName name="T18_Copy5">[37]страховые!#REF!</definedName>
    <definedName name="T18_Copy6">[37]страховые!#REF!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[37]НИОКР!#REF!</definedName>
    <definedName name="T19?axis?R?ДОГОВОР">'[28]19'!$E$8:$M$9,'[28]19'!$E$13:$M$14,'[28]19'!$E$18:$M$18,'[28]19'!$E$26:$M$27,'[28]19'!$E$22:$M$22</definedName>
    <definedName name="T19?axis?R?ДОГОВОР?">'[28]19'!$A$8:$A$9,'[28]19'!$A$13:$A$14,'[28]19'!$A$18,'[28]19'!$A$26:$A$27,'[28]19'!$A$22</definedName>
    <definedName name="T19?axis?ПРД?БАЗ">'[28]19'!$J$6:$K$30,'[28]19'!$G$6:$H$30</definedName>
    <definedName name="T19?axis?ПРД?ПРЕД">'[28]19'!$L$6:$M$30,'[28]19'!$E$6:$F$30</definedName>
    <definedName name="T19?axis?ПФ?ПЛАН">'[28]19'!$J$6:$J$30,'[28]19'!$E$6:$E$30,'[28]19'!$L$6:$L$30,'[28]19'!$G$6:$G$30</definedName>
    <definedName name="T19?axis?ПФ?ФАКТ">'[28]19'!$K$6:$K$30,'[28]19'!$F$6:$F$30,'[28]19'!$M$6:$M$30,'[28]19'!$H$6:$H$30</definedName>
    <definedName name="T19?Data">'[18]19'!$J$8:$M$16,'[18]19'!$C$8:$H$16</definedName>
    <definedName name="T19?item_ext?РОСТ">[37]НИОКР!#REF!</definedName>
    <definedName name="T19?L1">'[28]19'!$A$16:$M$16, '[28]19'!$A$11:$M$11, '[28]19'!$A$6:$M$6, '[28]19'!$A$20:$M$20, '[28]19'!$A$24:$M$24</definedName>
    <definedName name="T19?L1.x">'[28]19'!$A$18:$M$18, '[28]19'!$A$13:$M$14, '[28]19'!$A$8:$M$9, '[28]19'!$A$22:$M$22, '[28]19'!$A$26:$M$27</definedName>
    <definedName name="T19?Name">[37]НИОКР!#REF!</definedName>
    <definedName name="T19?unit?ПРЦ">[37]НИОКР!#REF!</definedName>
    <definedName name="T19_Copy">[37]НИОКР!#REF!</definedName>
    <definedName name="T19_Copy2">[37]НИОКР!#REF!</definedName>
    <definedName name="T19_Protection">'[18]19'!$E$13:$H$13,'[18]19'!$E$15:$H$15,'[18]19'!$J$8:$M$11,'[18]19'!$J$13:$M$13,'[18]19'!$J$15:$M$15,'[18]19'!$E$4:$H$4,'[18]19'!$J$4:$M$4,'[18]19'!$E$8:$H$11</definedName>
    <definedName name="T2.1?Data">#N/A</definedName>
    <definedName name="T2.1?Protection">P6_T2.1?Protection</definedName>
    <definedName name="T2.3_Protect">'[27]2.3'!$F$30:$G$34,'[27]2.3'!$H$24:$K$28</definedName>
    <definedName name="T2?axis?ПРД?БАЗ">'[28]2'!$I$6:$J$19,'[28]2'!$F$6:$G$19</definedName>
    <definedName name="T2?axis?ПРД?ПРЕД">'[28]2'!$K$6:$L$19,'[28]2'!$D$6:$E$19</definedName>
    <definedName name="T2?axis?ПРД?РЕГ">#REF!</definedName>
    <definedName name="T2?axis?ПФ?ПЛАН">'[28]2'!$I$6:$I$19,'[28]2'!$D$6:$D$19,'[28]2'!$K$6:$K$19,'[28]2'!$F$6:$F$19</definedName>
    <definedName name="T2?axis?ПФ?ФАКТ">'[28]2'!$J$6:$J$19,'[28]2'!$E$6:$E$19,'[28]2'!$L$6:$L$19,'[28]2'!$G$6:$G$19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'[28]2'!$D$6:$H$8,   '[28]2'!$D$10:$H$10,   '[28]2'!$D$12:$H$13,   '[28]2'!$D$15:$H$15</definedName>
    <definedName name="T2?unit?ПРЦ">'[28]2'!$D$9:$H$9,   '[28]2'!$D$14:$H$14,   '[28]2'!$I$6:$L$19,   '[28]2'!$D$18:$H$18</definedName>
    <definedName name="T2?unit?ТГКАЛ">'[28]2'!$D$16:$H$17,   '[28]2'!$D$19:$H$19</definedName>
    <definedName name="T2_">#REF!</definedName>
    <definedName name="T2_DiapProt">P1_T2_DiapProt,P2_T2_DiapProt</definedName>
    <definedName name="T20?axis?R?ДОГОВОР">'[28]20'!$G$7:$O$26,       '[28]20'!$G$28:$O$41</definedName>
    <definedName name="T20?axis?R?ДОГОВОР?">'[28]20'!$D$7:$D$26,       '[28]20'!$D$28:$D$41</definedName>
    <definedName name="T20?axis?ПРД?БАЗ">'[28]20'!$L$6:$M$42,  '[28]20'!$I$6:$J$42</definedName>
    <definedName name="T20?axis?ПРД?ПРЕД">'[28]20'!$N$6:$O$41,  '[28]20'!$G$6:$H$42</definedName>
    <definedName name="T20?axis?ПФ?ПЛАН">'[28]20'!$L$6:$L$42,  '[28]20'!$G$6:$G$42,  '[28]20'!$N$6:$N$42,  '[28]20'!$I$6:$I$42</definedName>
    <definedName name="T20?axis?ПФ?ФАКТ">'[28]20'!$M$6:$M$42,  '[28]20'!$H$6:$H$42,  '[28]20'!$O$6:$O$42,  '[28]20'!$J$6:$J$42</definedName>
    <definedName name="T20?Data">'[28]20'!$G$6:$O$6,       '[28]20'!$G$8:$O$25,       '[28]20'!$G$27:$O$27,       '[28]20'!$G$29:$O$40,       '[28]20'!$G$42:$O$42</definedName>
    <definedName name="T20?item_ext?РОСТ">[37]аренда!#REF!</definedName>
    <definedName name="T20?L1.1">'[28]20'!$A$20:$O$20,'[28]20'!$A$17:$O$17,'[28]20'!$A$8:$O$8,'[28]20'!$A$11:$O$11,'[28]20'!$A$14:$O$14,'[28]20'!$A$23:$O$23</definedName>
    <definedName name="T20?L1.2">'[28]20'!$A$21:$O$21,'[28]20'!$A$18:$O$18,'[28]20'!$A$9:$O$9,'[28]20'!$A$12:$O$12,'[28]20'!$A$15:$O$15,'[28]20'!$A$24:$O$24</definedName>
    <definedName name="T20?L1.3">'[28]20'!$A$22:$O$22,'[28]20'!$A$19:$O$19,'[28]20'!$A$10:$O$10,'[28]20'!$A$13:$O$13,'[28]20'!$A$16:$O$16,'[28]20'!$A$25:$O$25</definedName>
    <definedName name="T20?L2.1">'[28]20'!$A$29:$O$29,   '[28]20'!$A$32:$O$32,   '[28]20'!$A$35:$O$35,   '[28]20'!$A$38:$O$38</definedName>
    <definedName name="T20?L2.2">'[28]20'!$A$30:$O$30,   '[28]20'!$A$33:$O$33,   '[28]20'!$A$36:$O$36,   '[28]20'!$A$39:$O$39</definedName>
    <definedName name="T20?L2.3">'[28]20'!$A$31:$O$31,   '[28]20'!$A$34:$O$34,   '[28]20'!$A$37:$O$37,   '[28]20'!$A$40:$O$40</definedName>
    <definedName name="T20?Name">[37]аренда!#REF!</definedName>
    <definedName name="T20?unit?МКВТЧ">'[18]20'!$C$13:$M$13,'[18]20'!$C$15:$M$19,'[18]20'!$C$8:$M$11</definedName>
    <definedName name="T20?unit?ПРЦ">[37]аренда!#REF!</definedName>
    <definedName name="T20_Copy1">[37]аренда!#REF!</definedName>
    <definedName name="T20_Copy2">[37]аренда!#REF!</definedName>
    <definedName name="T20_Protect">'[27]20'!$E$13:$I$20,'[27]20'!$E$9:$I$10</definedName>
    <definedName name="T20_Protection">'[18]20'!$E$8:$H$11,P1_T20_Protection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'[27]21.3'!$B$28:$B$30,'[27]21.3'!$B$48:$B$50</definedName>
    <definedName name="T21.3_Protect">'[27]21.3'!$E$19:$I$22,'[27]21.3'!$E$24:$I$25,'[27]21.3'!$B$28:$I$30,'[27]21.3'!$E$32:$I$32,'[27]21.3'!$E$35:$I$45,'[27]21.3'!$B$48:$I$50,'[27]21.3'!$E$13:$I$17</definedName>
    <definedName name="T21.4?Data">P1_T21.4?Data,P2_T21.4?Data</definedName>
    <definedName name="T21?axis?R?ДОГОВОР">#REF!</definedName>
    <definedName name="T21?axis?R?ДОГОВОР?">#REF!</definedName>
    <definedName name="T21?axis?R?ПЭ">'[18]21'!$D$14:$S$16,'[18]21'!$D$26:$S$28,'[18]21'!$D$20:$S$22</definedName>
    <definedName name="T21?axis?R?ПЭ?">'[18]21'!$B$14:$B$16,'[18]21'!$B$26:$B$28,'[18]21'!$B$20:$B$22</definedName>
    <definedName name="T21?axis?ПРД?БАЗ">'[28]21'!$I$6:$J$18,'[28]21'!$F$6:$G$18</definedName>
    <definedName name="T21?axis?ПРД?ПРЕД">'[28]21'!$K$6:$L$18,'[28]21'!$D$6:$E$18</definedName>
    <definedName name="T21?axis?ПРД?РЕГ">#REF!</definedName>
    <definedName name="T21?axis?ПФ?ПЛАН">'[28]21'!$I$6:$I$18,'[28]21'!$D$6:$D$18,'[28]21'!$K$6:$K$18,'[28]21'!$F$6:$F$18</definedName>
    <definedName name="T21?axis?ПФ?ФАКТ">'[28]21'!$J$6:$J$18,'[28]21'!$E$6:$E$18,'[28]21'!$L$6:$L$18,'[28]21'!$G$6:$G$18</definedName>
    <definedName name="T21?Data">'[18]21'!$D$14:$S$16,'[18]21'!$D$18:$S$18,'[18]21'!$D$20:$S$22,'[18]21'!$D$24:$S$24,'[18]21'!$D$26:$S$28,'[18]21'!$D$31:$S$33,'[18]21'!$D$11:$S$12</definedName>
    <definedName name="T21?item_ext?РОСТ">#REF!</definedName>
    <definedName name="T21?L1">'[18]21'!$D$11:$S$12,'[18]21'!$D$14:$S$16,'[18]21'!$D$18:$S$18,'[18]21'!$D$20:$S$22,'[18]21'!$D$26:$S$28,'[18]21'!$D$24:$S$24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P2_T21_Protection,Лист1!P3_T21_Protection</definedName>
    <definedName name="T22?axis?R?ДОГОВОР">'[28]22'!$E$8:$M$9,'[28]22'!$E$13:$M$14,'[28]22'!$E$22:$M$23,'[28]22'!$E$18:$M$18</definedName>
    <definedName name="T22?axis?R?ДОГОВОР?">'[28]22'!$A$8:$A$9,'[28]22'!$A$13:$A$14,'[28]22'!$A$22:$A$23,'[28]22'!$A$18</definedName>
    <definedName name="T22?axis?ПРД?БАЗ">'[28]22'!$J$6:$K$26, '[28]22'!$G$6:$H$26</definedName>
    <definedName name="T22?axis?ПРД?ПРЕД">'[28]22'!$L$6:$M$26, '[28]22'!$E$6:$F$26</definedName>
    <definedName name="T22?axis?ПФ?ПЛАН">'[28]22'!$J$6:$J$26,'[28]22'!$E$6:$E$26,'[28]22'!$L$6:$L$26,'[28]22'!$G$6:$G$26</definedName>
    <definedName name="T22?axis?ПФ?ФАКТ">'[28]22'!$K$6:$K$26,'[28]22'!$F$6:$F$26,'[28]22'!$M$6:$M$26,'[28]22'!$H$6:$H$26</definedName>
    <definedName name="T22?item_ext?ВСЕГО">'[18]22'!$E$8:$F$31,'[18]22'!$I$8:$J$31</definedName>
    <definedName name="T22?item_ext?РОСТ">'[37]другие затраты с-ст'!#REF!</definedName>
    <definedName name="T22?item_ext?ЭС">'[18]22'!$K$8:$L$31,'[18]22'!$G$8:$H$31</definedName>
    <definedName name="T22?L1">'[18]22'!$G$8:$G$31,'[18]22'!$I$8:$I$31,'[18]22'!$K$8:$K$31,'[18]22'!$E$8:$E$31</definedName>
    <definedName name="T22?L1.x">'[28]22'!$A$13:$M$14, '[28]22'!$A$8:$M$9, '[28]22'!$A$18:$M$18, '[28]22'!$A$22:$M$23</definedName>
    <definedName name="T22?L2">'[18]22'!$H$8:$H$31,'[18]22'!$J$8:$J$31,'[18]22'!$L$8:$L$31,'[18]22'!$F$8:$F$31</definedName>
    <definedName name="T22?Name">'[37]другие затраты с-ст'!#REF!</definedName>
    <definedName name="T22?unit?ГКАЛ.Ч">'[18]22'!$G$8:$G$31,'[18]22'!$I$8:$I$31,'[18]22'!$K$8:$K$31,'[18]22'!$E$8:$E$31</definedName>
    <definedName name="T22?unit?ПРЦ">'[37]другие затраты с-ст'!#REF!</definedName>
    <definedName name="T22?unit?ТГКАЛ">'[18]22'!$H$8:$H$31,'[18]22'!$J$8:$J$31,'[18]22'!$L$8:$L$31,'[18]22'!$F$8:$F$31</definedName>
    <definedName name="T22_Copy">'[37]другие затраты с-ст'!#REF!</definedName>
    <definedName name="T22_Copy2">'[37]другие затраты с-ст'!#REF!</definedName>
    <definedName name="T22_Protection">'[18]22'!$E$19:$L$23,'[18]22'!$E$25:$L$25,'[18]22'!$E$27:$L$31,'[18]22'!$E$17:$L$17</definedName>
    <definedName name="T23?axis?R?ВТОП">'[18]23'!$E$8:$P$30,'[18]23'!$E$36:$P$58</definedName>
    <definedName name="T23?axis?R?ВТОП?">'[18]23'!$C$8:$C$30,'[18]23'!$C$36:$C$58</definedName>
    <definedName name="T23?axis?R?ПЭ">'[18]23'!$E$8:$P$30,'[18]23'!$E$36:$P$58</definedName>
    <definedName name="T23?axis?R?ПЭ?">'[18]23'!$B$8:$B$30,'[18]23'!$B$36:$B$58</definedName>
    <definedName name="T23?axis?R?СЦТ">'[18]23'!$E$32:$P$34,'[18]23'!$E$60:$P$62</definedName>
    <definedName name="T23?axis?R?СЦТ?">'[18]23'!$A$60:$A$62,'[18]23'!$A$32:$A$34</definedName>
    <definedName name="T23?axis?ПРД?БАЗ">'[28]23'!$I$6:$J$13,'[28]23'!$F$6:$G$13</definedName>
    <definedName name="T23?axis?ПРД?ПРЕД">'[28]23'!$K$6:$L$13,'[28]23'!$D$6:$E$13</definedName>
    <definedName name="T23?axis?ПРД?РЕГ">'[37]налоги в с-ст'!#REF!</definedName>
    <definedName name="T23?axis?ПФ?ПЛАН">'[28]23'!$I$6:$I$13,'[28]23'!$D$6:$D$13,'[28]23'!$K$6:$K$13,'[28]23'!$F$6:$F$13</definedName>
    <definedName name="T23?axis?ПФ?ФАКТ">'[28]23'!$J$6:$J$13,'[28]23'!$E$6:$E$13,'[28]23'!$L$6:$L$13,'[28]23'!$G$6:$G$13</definedName>
    <definedName name="T23?Data">'[18]23'!$E$37:$P$63,'[18]23'!$E$9:$P$35</definedName>
    <definedName name="T23?item_ext?ВСЕГО">'[18]23'!$A$55:$P$58,'[18]23'!$A$27:$P$30</definedName>
    <definedName name="T23?item_ext?ИТОГО">'[18]23'!$A$59:$P$59,'[18]23'!$A$31:$P$31</definedName>
    <definedName name="T23?item_ext?РОСТ">'[37]налоги в с-ст'!#REF!</definedName>
    <definedName name="T23?item_ext?СЦТ">'[18]23'!$A$60:$P$62,'[18]23'!$A$32:$P$34</definedName>
    <definedName name="T23?L1">'[37]налоги в с-ст'!#REF!</definedName>
    <definedName name="T23?L1.1">'[37]налоги в с-ст'!#REF!</definedName>
    <definedName name="T23?L1.2">'[37]налоги в с-ст'!#REF!</definedName>
    <definedName name="T23?L2">'[37]налоги в с-ст'!#REF!</definedName>
    <definedName name="T23?L3">'[37]налоги в с-ст'!#REF!</definedName>
    <definedName name="T23?L4">'[37]налоги в с-ст'!#REF!</definedName>
    <definedName name="T23?Name">'[37]налоги в с-ст'!#REF!</definedName>
    <definedName name="T23?Table">'[37]налоги в с-ст'!#REF!</definedName>
    <definedName name="T23?Title">'[37]налоги в с-ст'!#REF!</definedName>
    <definedName name="T23?unit?ПРЦ">'[28]23'!$D$12:$H$12,'[28]23'!$I$6:$L$13</definedName>
    <definedName name="T23?unit?ТРУБ">'[28]23'!$D$9:$H$9,'[28]23'!$D$11:$H$11,'[28]23'!$D$13:$H$13,'[28]23'!$D$6:$H$7</definedName>
    <definedName name="T23_Protection">'[18]23'!$A$60:$A$62,'[18]23'!$F$60:$J$62,'[18]23'!$O$60:$P$62,'[18]23'!$A$9:$A$25,P1_T23_Protection</definedName>
    <definedName name="T24.1?Data">'[28]24.1'!$E$6:$J$21, '[28]24.1'!$E$23, '[28]24.1'!$H$23:$J$23, '[28]24.1'!$E$28:$J$42, '[28]24.1'!$E$44, '[28]24.1'!$H$44:$J$44</definedName>
    <definedName name="T24.1?unit?ТРУБ">'[28]24.1'!$E$5:$E$44, '[28]24.1'!$J$5:$J$44</definedName>
    <definedName name="T24.1_Copy1">'[37]% за кредит'!#REF!</definedName>
    <definedName name="T24.1_Copy2">'[37]% за кредит'!#REF!</definedName>
    <definedName name="T24?axis?R?ДОГОВОР">'[28]24'!$D$27:$L$37,'[28]24'!$D$8:$L$18</definedName>
    <definedName name="T24?axis?R?ДОГОВОР?">'[28]24'!$B$27:$B$37,'[28]24'!$B$8:$B$18</definedName>
    <definedName name="T24?axis?ПРД?БАЗ">'[28]24'!$I$6:$J$39,'[28]24'!$F$6:$G$39</definedName>
    <definedName name="T24?axis?ПРД?ПРЕД">'[28]24'!$K$6:$L$39,'[28]24'!$D$6:$E$39</definedName>
    <definedName name="T24?axis?ПРД?РЕГ">#REF!</definedName>
    <definedName name="T24?axis?ПФ?ПЛАН">'[28]24'!$I$6:$I$39,'[28]24'!$D$6:$D$39,'[28]24'!$K$6:$K$39,'[28]24'!$F$6:$F$38</definedName>
    <definedName name="T24?axis?ПФ?ФАКТ">'[28]24'!$J$6:$J$39,'[28]24'!$E$6:$E$39,'[28]24'!$L$6:$L$39,'[28]24'!$G$6:$G$39</definedName>
    <definedName name="T24?Data">'[28]24'!$D$6:$L$6, '[28]24'!$D$8:$L$18, '[28]24'!$D$20:$L$25, '[28]24'!$D$27:$L$37, '[28]24'!$D$39:$L$39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'[28]24'!$D$22:$H$22, '[28]24'!$I$6:$L$6, '[28]24'!$I$8:$L$18, '[28]24'!$I$20:$L$25, '[28]24'!$I$27:$L$37, '[28]24'!$I$39:$L$39</definedName>
    <definedName name="T24?unit?ТРУБ">'[28]24'!$D$6:$H$6, '[28]24'!$D$8:$H$18, '[28]24'!$D$20:$H$21, '[28]24'!$D$23:$H$25, '[28]24'!$D$27:$H$37, '[28]24'!$D$39:$H$39</definedName>
    <definedName name="T24_Copy1">#REF!</definedName>
    <definedName name="T24_Copy2">#REF!</definedName>
    <definedName name="T24_Protection">'[18]24'!$E$24:$H$37,'[18]24'!$B$35:$B$37,'[18]24'!$E$41:$H$42,'[18]24'!$J$8:$M$21,'[18]24'!$J$24:$M$37,'[18]24'!$J$41:$M$42,'[18]24'!$E$8:$H$21</definedName>
    <definedName name="T25?axis?R?ВРАС">#REF!</definedName>
    <definedName name="T25?axis?R?ВРАС?">#REF!</definedName>
    <definedName name="T25?axis?R?ДОГОВОР">'[28]25'!$G$19:$O$20, '[28]25'!$G$9:$O$10, '[28]25'!$G$14:$O$15, '[28]25'!$G$24:$O$24, '[28]25'!$G$29:$O$34, '[28]25'!$G$38:$O$40</definedName>
    <definedName name="T25?axis?R?ДОГОВОР?">'[28]25'!$E$19:$E$20, '[28]25'!$E$9:$E$10, '[28]25'!$E$14:$E$15, '[28]25'!$E$24, '[28]25'!$E$29:$E$34, '[28]25'!$E$38:$E$40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'[28]25'!$I$7:$I$51,         '[28]25'!$L$7:$L$51</definedName>
    <definedName name="T25?axis?ПФ?ФАКТ">'[28]25'!$J$7:$J$51,         '[28]25'!$M$7:$M$51</definedName>
    <definedName name="T25?Data">#REF!</definedName>
    <definedName name="T25?item_ext?РОСТ">#REF!</definedName>
    <definedName name="T25?item_ext?РОСТ2">#REF!</definedName>
    <definedName name="T25?L1" xml:space="preserve"> '[28]25'!$A$17:$O$17,  '[28]25'!$A$7:$O$7,  '[28]25'!$A$12:$O$12,  '[28]25'!$A$22:$O$22,  '[28]25'!$A$26:$O$26,  '[28]25'!$A$36:$O$36</definedName>
    <definedName name="T25?L1.1">'[28]25'!$A$19:$O$20, '[28]25'!$A$31:$O$31, '[28]25'!$A$9:$O$10, '[28]25'!$A$14:$O$15, '[28]25'!$A$24:$O$24, '[28]25'!$A$29:$O$29, '[28]25'!$A$33:$O$33, '[28]25'!$A$38:$O$40</definedName>
    <definedName name="T25?L1.2">#REF!</definedName>
    <definedName name="T25?L1.2.1" xml:space="preserve"> '[28]25'!$A$32:$O$32,     '[28]25'!$A$30:$O$30,     '[28]25'!$A$34:$O$34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'[28]25'!$G$32:$K$32,     '[28]25'!$G$27:$K$27,     '[28]25'!$G$30:$K$30,     '[28]25'!$G$34:$K$34</definedName>
    <definedName name="T25?unit?ПРЦ">#REF!</definedName>
    <definedName name="T25?unit?ТРУБ" xml:space="preserve"> '[28]25'!$G$31:$K$31,     '[28]25'!$G$6:$K$26,     '[28]25'!$G$29:$K$29,     '[28]25'!$G$33:$K$33,     '[28]25'!$G$36:$K$51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'[18]26'!$C$34:$N$36,'[18]26'!$C$22:$N$24</definedName>
    <definedName name="T26?axis?R?ВРАС?">'[18]26'!$B$34:$B$36,'[18]26'!$B$22:$B$24</definedName>
    <definedName name="T26?axis?ПРД?БАЗ">'[28]26'!$I$6:$J$20,'[28]26'!$F$6:$G$20</definedName>
    <definedName name="T26?axis?ПРД?ПРЕД">'[28]26'!$K$6:$L$20,'[28]26'!$D$6:$E$20</definedName>
    <definedName name="T26?axis?ПФ?ПЛАН">'[28]26'!$I$6:$I$20,'[28]26'!$D$6:$D$20,'[28]26'!$K$6:$K$20,'[28]26'!$F$6:$F$20</definedName>
    <definedName name="T26?axis?ПФ?ФАКТ">'[28]26'!$J$6:$J$20,'[28]26'!$E$6:$E$20,'[28]26'!$L$6:$L$20,'[28]26'!$G$6:$G$20</definedName>
    <definedName name="T26?Data">'[28]26'!$D$6:$L$8, '[28]26'!$D$10:$L$20</definedName>
    <definedName name="T26?item_ext?РОСТ">'[37]поощрение (ДВ)'!#REF!</definedName>
    <definedName name="T26?L1">'[18]26'!$F$8:$N$8,'[18]26'!$C$8:$D$8</definedName>
    <definedName name="T26?L1.1">'[18]26'!$F$10:$N$10,'[18]26'!$C$10:$D$10</definedName>
    <definedName name="T26?L2">'[18]26'!$F$11:$N$11,'[18]26'!$C$11:$D$11</definedName>
    <definedName name="T26?L2.1">'[18]26'!$F$13:$N$13,'[18]26'!$C$13:$D$13</definedName>
    <definedName name="T26?L2.7">'[37]поощрение (ДВ)'!#REF!</definedName>
    <definedName name="T26?L2.8">'[37]поощрение (ДВ)'!#REF!</definedName>
    <definedName name="T26?L3">'[18]26'!$F$14:$N$14,'[18]26'!$C$14:$D$14</definedName>
    <definedName name="T26?L4">'[18]26'!$F$15:$N$15,'[18]26'!$C$15:$D$15</definedName>
    <definedName name="T26?L5">'[18]26'!$F$16:$N$16,'[18]26'!$C$16:$D$16</definedName>
    <definedName name="T26?L5.1">'[18]26'!$F$18:$N$18,'[18]26'!$C$18:$D$18</definedName>
    <definedName name="T26?L5.2">'[18]26'!$F$19:$N$19,'[18]26'!$C$19:$D$19</definedName>
    <definedName name="T26?L5.3">'[18]26'!$F$20:$N$20,'[18]26'!$C$20:$D$20</definedName>
    <definedName name="T26?L5.3.x">'[18]26'!$F$22:$N$24,'[18]26'!$C$22:$D$24</definedName>
    <definedName name="T26?L6">'[18]26'!$F$26:$N$26,'[18]26'!$C$26:$D$26</definedName>
    <definedName name="T26?L7">'[18]26'!$F$27:$N$27,'[18]26'!$C$27:$D$27</definedName>
    <definedName name="T26?L7.1">'[18]26'!$F$29:$N$29,'[18]26'!$C$29:$D$29</definedName>
    <definedName name="T26?L7.2">'[18]26'!$F$30:$N$30,'[18]26'!$C$30:$D$30</definedName>
    <definedName name="T26?L7.3">'[18]26'!$F$31:$N$31,'[18]26'!$C$31:$D$31</definedName>
    <definedName name="T26?L7.4">'[18]26'!$F$32:$N$32,'[18]26'!$C$32:$D$32</definedName>
    <definedName name="T26?L7.4.x">'[18]26'!$F$34:$N$36,'[18]26'!$C$34:$D$36</definedName>
    <definedName name="T26?L8">'[18]26'!$F$38:$N$38,'[18]26'!$C$38:$D$38</definedName>
    <definedName name="T26?Name">'[37]поощрение (ДВ)'!#REF!</definedName>
    <definedName name="T26?unit?ПРЦ">'[37]поощрение (ДВ)'!#REF!</definedName>
    <definedName name="T26_Protection">'[18]26'!$K$34:$N$36,'[18]26'!$B$22:$B$24,P1_T26_Protection,P2_T26_Protection</definedName>
    <definedName name="T27?axis?R?ВРАС">'[18]27'!$C$34:$S$36,'[18]27'!$C$22:$S$24</definedName>
    <definedName name="T27?axis?R?ВРАС?">'[18]27'!$B$34:$B$36,'[18]27'!$B$22:$B$24</definedName>
    <definedName name="T27?axis?ПРД?БАЗ">'[28]27'!$I$6:$J$11,'[28]27'!$F$6:$G$11</definedName>
    <definedName name="T27?axis?ПРД?ПРЕД">'[28]27'!$K$6:$L$11,'[28]27'!$D$6:$E$11</definedName>
    <definedName name="T27?axis?ПРД?РЕГ">#REF!</definedName>
    <definedName name="T27?axis?ПФ?ПЛАН">'[28]27'!$I$6:$I$11,'[28]27'!$D$6:$D$11,'[28]27'!$K$6:$K$11,'[28]27'!$F$6:$F$11</definedName>
    <definedName name="T27?axis?ПФ?ФАКТ">'[28]27'!$J$6:$J$11,'[28]27'!$E$6:$E$11,'[28]27'!$L$6:$L$11,'[28]27'!$G$6:$G$11</definedName>
    <definedName name="T27?Data">#REF!</definedName>
    <definedName name="T27?item_ext?РОСТ">#REF!</definedName>
    <definedName name="T27?L1">#REF!</definedName>
    <definedName name="T27?L1.1">'[18]27'!$F$10:$S$10,'[18]27'!$C$10:$D$10</definedName>
    <definedName name="T27?L2">#REF!</definedName>
    <definedName name="T27?L2.1">'[18]27'!$F$13:$S$13,'[18]27'!$C$13:$D$13</definedName>
    <definedName name="T27?L3">#REF!</definedName>
    <definedName name="T27?L4">#REF!</definedName>
    <definedName name="T27?L5">#REF!</definedName>
    <definedName name="T27?L5.3">'[18]27'!$F$20:$S$20,'[18]27'!$C$20:$D$20</definedName>
    <definedName name="T27?L5.3.x">'[18]27'!$F$22:$S$24,'[18]27'!$C$22:$D$24</definedName>
    <definedName name="T27?L6">#REF!</definedName>
    <definedName name="T27?L7">'[18]27'!$F$27:$S$27,'[18]27'!$C$27:$D$27</definedName>
    <definedName name="T27?L7.1">'[18]27'!$F$29:$S$29,'[18]27'!$C$29:$D$29</definedName>
    <definedName name="T27?L7.2">'[18]27'!$F$30:$S$30,'[18]27'!$C$30:$D$30</definedName>
    <definedName name="T27?L7.3">'[18]27'!$F$31:$S$31,'[18]27'!$C$31:$D$31</definedName>
    <definedName name="T27?L7.4">'[18]27'!$F$32:$S$32,'[18]27'!$C$32:$D$32</definedName>
    <definedName name="T27?L7.4.x">'[18]27'!$F$34:$S$36,'[18]27'!$C$34:$D$36</definedName>
    <definedName name="T27?L8">'[18]27'!$F$38:$S$38,'[18]27'!$C$38:$D$38</definedName>
    <definedName name="T27?Name">#REF!</definedName>
    <definedName name="T27?Table">#REF!</definedName>
    <definedName name="T27?Title">#REF!</definedName>
    <definedName name="T27?unit?ПРЦ">'[28]27'!$D$7:$H$7, '[28]27'!$I$6:$L$11</definedName>
    <definedName name="T27?unit?ТРУБ">'[28]27'!$D$6:$H$6, '[28]27'!$D$8:$H$11</definedName>
    <definedName name="T27_Protect">'[27]27'!$E$12:$E$13,'[27]27'!$K$4:$AH$4,'[27]27'!$AK$12:$AK$13</definedName>
    <definedName name="T27_Protection">'[18]27'!$P$34:$S$36,'[18]27'!$B$22:$B$24,P1_T27_Protection,P2_T27_Protection,P3_T27_Protection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P2_T28?axis?R?ПЭ,P3_T28?axis?R?ПЭ,P4_T28?axis?R?ПЭ,P5_T28?axis?R?ПЭ,Лист1!P6_T28?axis?R?ПЭ</definedName>
    <definedName name="T28?axis?R?ПЭ?">P2_T28?axis?R?ПЭ?,P3_T28?axis?R?ПЭ?,P4_T28?axis?R?ПЭ?,P5_T28?axis?R?ПЭ?,Лист1!P6_T28?axis?R?ПЭ?</definedName>
    <definedName name="T28?axis?ПРД?БАЗ">'[28]28'!$I$6:$J$17,'[28]28'!$F$6:$G$17</definedName>
    <definedName name="T28?axis?ПРД?ПРЕД">'[28]28'!$K$6:$L$17,'[28]28'!$D$6:$E$17</definedName>
    <definedName name="T28?axis?ПРД?РЕГ">'[37]другие из прибыли'!#REF!</definedName>
    <definedName name="T28?axis?ПФ?ПЛАН">'[28]28'!$I$6:$I$17,'[28]28'!$D$6:$D$17,'[28]28'!$K$6:$K$17,'[28]28'!$F$6:$F$17</definedName>
    <definedName name="T28?axis?ПФ?ФАКТ">'[28]28'!$J$6:$J$17,'[28]28'!$E$6:$E$17,'[28]28'!$L$6:$L$17,'[28]28'!$G$6:$G$17</definedName>
    <definedName name="T28?Data">'[18]28'!$D$190:$E$213,'[18]28'!$G$164:$H$187,'[18]28'!$D$164:$E$187,'[18]28'!$D$138:$I$161,'[18]28'!$D$8:$I$109,'[18]28'!$D$112:$I$135,P1_T28?Data</definedName>
    <definedName name="T28?item_ext?ВСЕГО">'[18]28'!$I$8:$I$292,'[18]28'!$F$8:$F$292</definedName>
    <definedName name="T28?item_ext?ТЭ">'[18]28'!$E$8:$E$292,'[18]28'!$H$8:$H$292</definedName>
    <definedName name="T28?item_ext?ЭЭ">'[18]28'!$D$8:$D$292,'[18]28'!$G$8:$G$292</definedName>
    <definedName name="T28?L1.1.x">'[18]28'!$D$16:$I$18,'[18]28'!$D$11:$I$13</definedName>
    <definedName name="T28?L10.1.x">'[18]28'!$D$250:$I$252,'[18]28'!$D$245:$I$247</definedName>
    <definedName name="T28?L11.1.x">'[18]28'!$D$276:$I$278,'[18]28'!$D$271:$I$273</definedName>
    <definedName name="T28?L2.1.x">'[18]28'!$D$42:$I$44,'[18]28'!$D$37:$I$39</definedName>
    <definedName name="T28?L3.1.x">'[18]28'!$D$68:$I$70,'[18]28'!$D$63:$I$65</definedName>
    <definedName name="T28?L4.1.x">'[18]28'!$D$94:$I$96,'[18]28'!$D$89:$I$91</definedName>
    <definedName name="T28?L5.1.x">'[18]28'!$D$120:$I$122,'[18]28'!$D$115:$I$117</definedName>
    <definedName name="T28?L6.1.x">'[18]28'!$D$146:$I$148,'[18]28'!$D$141:$I$143</definedName>
    <definedName name="T28?L7.1.x">'[18]28'!$D$172:$I$174,'[18]28'!$D$167:$I$169</definedName>
    <definedName name="T28?L8.1.x">'[18]28'!$D$198:$I$200,'[18]28'!$D$193:$I$195</definedName>
    <definedName name="T28?L9.1.x">'[18]28'!$D$224:$I$226,'[18]28'!$D$219:$I$221</definedName>
    <definedName name="T28?Name">'[37]другие из прибыли'!#REF!</definedName>
    <definedName name="T28?unit?ГКАЛЧ">'[18]28'!$H$164:$H$187,'[18]28'!$E$164:$E$187</definedName>
    <definedName name="T28?unit?МКВТЧ">'[18]28'!$G$190:$G$213,'[18]28'!$D$190:$D$213</definedName>
    <definedName name="T28?unit?РУБ.ГКАЛ">'[18]28'!$E$216:$E$239,'[18]28'!$E$268:$E$292,'[18]28'!$H$268:$H$292,'[18]28'!$H$216:$H$239</definedName>
    <definedName name="T28?unit?РУБ.ГКАЛЧ.МЕС">'[18]28'!$H$242:$H$265,'[18]28'!$E$242:$E$265</definedName>
    <definedName name="T28?unit?РУБ.ТКВТ.МЕС">'[18]28'!$G$242:$G$265,'[18]28'!$D$242:$D$265</definedName>
    <definedName name="T28?unit?РУБ.ТКВТЧ">'[18]28'!$G$216:$G$239,'[18]28'!$D$268:$D$292,'[18]28'!$G$268:$G$292,'[18]28'!$D$216:$D$239</definedName>
    <definedName name="T28?unit?ТГКАЛ">'[18]28'!$H$190:$H$213,'[18]28'!$E$190:$E$213</definedName>
    <definedName name="T28?unit?ТКВТ">'[18]28'!$G$164:$G$187,'[18]28'!$D$164:$D$187</definedName>
    <definedName name="T28?unit?ТРУБ">'[18]28'!$D$138:$I$161,'[18]28'!$D$8:$I$109</definedName>
    <definedName name="T28_Copy">'[37]другие из прибыли'!#REF!</definedName>
    <definedName name="T28_Protection">P9_T28_Protection,P10_T28_Protection,P11_T28_Protection,Лист1!P12_T28_Protection</definedName>
    <definedName name="T29?axis?ПФ?ПЛАН">'[28]29'!$F$5:$F$11,'[28]29'!$D$5:$D$11</definedName>
    <definedName name="T29?axis?ПФ?ФАКТ">'[28]29'!$G$5:$G$11,'[28]29'!$E$5:$E$11</definedName>
    <definedName name="T29?Data">'[28]29'!$D$6:$H$9, '[28]29'!$D$11:$H$11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[37]выпадающие!#REF!</definedName>
    <definedName name="T3?axis?ПРД?БАЗ">'[28]3'!$I$6:$J$20,'[28]3'!$F$6:$G$20</definedName>
    <definedName name="T3?axis?ПРД?ПРЕД">'[28]3'!$K$6:$L$20,'[28]3'!$D$6:$E$20</definedName>
    <definedName name="T3?axis?ПРД?РЕГ">#REF!</definedName>
    <definedName name="T3?axis?ПФ?ПЛАН">'[28]3'!$I$6:$I$20,'[28]3'!$D$6:$D$20,'[28]3'!$K$6:$K$20,'[28]3'!$F$6:$F$20</definedName>
    <definedName name="T3?axis?ПФ?ФАКТ">'[28]3'!$J$6:$J$20,'[28]3'!$E$6:$E$20,'[28]3'!$L$6:$L$20,'[28]3'!$G$6:$G$20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'[28]3'!$D$13:$H$13,   '[28]3'!$D$16:$H$16</definedName>
    <definedName name="T3?unit?МКВТЧ">#REF!</definedName>
    <definedName name="T3?unit?ПРЦ">'[28]3'!$D$20:$H$20,   '[28]3'!$I$6:$L$20</definedName>
    <definedName name="T3?unit?ТГКАЛ">'[28]3'!$D$12:$H$12,   '[28]3'!$D$15:$H$15</definedName>
    <definedName name="T3?unit?ТТУТ">'[28]3'!$D$10:$H$11,   '[28]3'!$D$14:$H$14,   '[28]3'!$D$17:$H$19</definedName>
    <definedName name="T4.1?axis?R?ВТОП">'[28]4.1'!$E$5:$I$8, '[28]4.1'!$E$12:$I$15, '[28]4.1'!$E$18:$I$21</definedName>
    <definedName name="T4.1?axis?R?ВТОП?">'[28]4.1'!$C$5:$C$8, '[28]4.1'!$C$12:$C$15, '[28]4.1'!$C$18:$C$21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'[28]4.1'!$E$4:$I$9, '[28]4.1'!$E$11:$I$15, '[28]4.1'!$E$18:$I$21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'[28]4'!$E$7:$M$10,   '[28]4'!$E$14:$M$17,   '[28]4'!$E$20:$M$23,   '[28]4'!$E$26:$M$29,   '[28]4'!$E$32:$M$35,   '[28]4'!$E$38:$M$41,   '[28]4'!$E$45:$M$48,   '[28]4'!$E$51:$M$54,   '[28]4'!$E$58:$M$61,   '[28]4'!$E$65:$M$68,   '[28]4'!$E$72:$M$75</definedName>
    <definedName name="T4?axis?R?ВТОП?">'[28]4'!$C$7:$C$10,   '[28]4'!$C$14:$C$17,   '[28]4'!$C$20:$C$23,   '[28]4'!$C$26:$C$29,   '[28]4'!$C$32:$C$35,   '[28]4'!$C$38:$C$41,   '[28]4'!$C$45:$C$48,   '[28]4'!$C$51:$C$54,   '[28]4'!$C$58:$C$61,   '[28]4'!$C$65:$C$68,   '[28]4'!$C$72:$C$75</definedName>
    <definedName name="T4?axis?ПРД?БАЗ">'[28]4'!$J$6:$K$81,'[28]4'!$G$6:$H$81</definedName>
    <definedName name="T4?axis?ПРД?ПРЕД">'[28]4'!$L$6:$M$81,'[28]4'!$E$6:$F$81</definedName>
    <definedName name="T4?axis?ПРД?РЕГ">#REF!</definedName>
    <definedName name="T4?axis?ПФ?ПЛАН">'[28]4'!$J$6:$J$81,'[28]4'!$E$6:$E$81,'[28]4'!$L$6:$L$81,'[28]4'!$G$6:$G$81</definedName>
    <definedName name="T4?axis?ПФ?ФАКТ">'[28]4'!$K$6:$K$81,'[28]4'!$F$6:$F$81,'[28]4'!$M$6:$M$81,'[28]4'!$H$6:$H$81</definedName>
    <definedName name="T4?Data">'[28]4'!$E$6:$M$11, '[28]4'!$E$13:$M$17, '[28]4'!$E$20:$M$23, '[28]4'!$E$26:$M$29, '[28]4'!$E$32:$M$35, '[28]4'!$E$37:$M$42, '[28]4'!$E$45:$M$48, '[28]4'!$E$50:$M$55, '[28]4'!$E$57:$M$62, '[28]4'!$E$64:$M$69, '[28]4'!$E$72:$M$75, '[28]4'!$E$77:$M$78, '[28]4'!$E$80:$M$80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'[28]4'!$J$6:$M$81, '[28]4'!$E$13:$I$17, '[28]4'!$E$78:$I$78</definedName>
    <definedName name="T4?unit?РУБ.МКБ">'[28]4'!$E$34:$I$34, '[28]4'!$E$47:$I$47, '[28]4'!$E$74:$I$74</definedName>
    <definedName name="T4?unit?РУБ.ТКВТЧ">#REF!</definedName>
    <definedName name="T4?unit?РУБ.ТНТ">'[28]4'!$E$32:$I$33, '[28]4'!$E$35:$I$35, '[28]4'!$E$45:$I$46, '[28]4'!$E$48:$I$48, '[28]4'!$E$72:$I$73, '[28]4'!$E$75:$I$75</definedName>
    <definedName name="T4?unit?РУБ.ТУТ">#REF!</definedName>
    <definedName name="T4?unit?ТРУБ">'[28]4'!$E$37:$I$42, '[28]4'!$E$50:$I$55, '[28]4'!$E$57:$I$62</definedName>
    <definedName name="T4?unit?ТТНТ">'[28]4'!$E$26:$I$27, '[28]4'!$E$29:$I$29</definedName>
    <definedName name="T4?unit?ТТУТ">#REF!</definedName>
    <definedName name="T4_Protect">'[38]4'!$AA$24:$AD$28,'[38]4'!$G$11:$J$17,[0]!P1_T4_Protect,[0]!P2_T4_Protect</definedName>
    <definedName name="T5?axis?R?ОС">'[28]5'!$E$7:$Q$18, '[28]5'!$E$21:$Q$32, '[28]5'!$E$35:$Q$46, '[28]5'!$E$49:$Q$60, '[28]5'!$E$63:$Q$74, '[28]5'!$E$77:$Q$88</definedName>
    <definedName name="T5?axis?R?ОС?">'[28]5'!$C$77:$C$88, '[28]5'!$C$63:$C$74, '[28]5'!$C$49:$C$60, '[28]5'!$C$35:$C$46, '[28]5'!$C$21:$C$32, '[28]5'!$C$7:$C$18</definedName>
    <definedName name="T5?axis?ПРД?БАЗ">'[28]5'!$N$6:$O$89,'[28]5'!$G$6:$H$89</definedName>
    <definedName name="T5?axis?ПРД?ПРЕД">'[28]5'!$P$6:$Q$89,'[28]5'!$E$6:$F$89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'[28]5'!$E$6:$Q$18, '[28]5'!$E$20:$Q$32, '[28]5'!$E$34:$Q$46, '[28]5'!$E$48:$Q$60, '[28]5'!$E$63:$Q$74, '[28]5'!$E$76:$Q$88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'[28]5'!$N$6:$Q$18, '[28]5'!$N$20:$Q$32, '[28]5'!$N$34:$Q$46, '[28]5'!$N$48:$Q$60, '[28]5'!$E$63:$Q$74, '[28]5'!$N$76:$Q$88</definedName>
    <definedName name="T5?unit?ТРУБ">'[28]5'!$E$76:$M$88, '[28]5'!$E$48:$M$60, '[28]5'!$E$34:$M$46, '[28]5'!$E$20:$M$32, '[28]5'!$E$6:$M$18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'[28]6'!$I$6:$J$47,'[28]6'!$F$6:$G$47</definedName>
    <definedName name="T6?axis?ПРД?ПРЕД">'[28]6'!$K$6:$L$47,'[28]6'!$D$6:$E$47</definedName>
    <definedName name="T6?axis?ПРД?РЕГ">#REF!</definedName>
    <definedName name="T6?axis?ПФ?ПЛАН">'[28]6'!$I$6:$I$47,'[28]6'!$D$6:$D$47,'[28]6'!$K$6:$K$47,'[28]6'!$F$6:$F$47</definedName>
    <definedName name="T6?axis?ПФ?ФАКТ">'[28]6'!$J$6:$J$47,'[28]6'!$L$6:$L$47,'[28]6'!$E$6:$E$47,'[28]6'!$G$6:$G$47</definedName>
    <definedName name="T6?Data">'[28]6'!$D$7:$L$14, '[28]6'!$D$16:$L$19, '[28]6'!$D$21:$L$22, '[28]6'!$D$24:$L$25, '[28]6'!$D$27:$L$28, '[28]6'!$D$30:$L$31, '[28]6'!$D$33:$L$35, '[28]6'!$D$37:$L$39, '[28]6'!$D$41:$L$47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'[28]6'!$D$12:$H$12, '[28]6'!$D$21:$H$21, '[28]6'!$D$24:$H$24, '[28]6'!$D$27:$H$27, '[28]6'!$D$30:$H$30, '[28]6'!$D$33:$H$33, '[28]6'!$D$47:$H$47, '[28]6'!$I$7:$L$47</definedName>
    <definedName name="T6?unit?РУБ">'[28]6'!$D$16:$H$16, '[28]6'!$D$19:$H$19, '[28]6'!$D$22:$H$22, '[28]6'!$D$25:$H$25, '[28]6'!$D$28:$H$28, '[28]6'!$D$31:$H$31, '[28]6'!$D$34:$H$35, '[28]6'!$D$43:$H$43</definedName>
    <definedName name="T6?unit?ТРУБ">'[28]6'!$D$37:$H$39, '[28]6'!$D$44:$H$46</definedName>
    <definedName name="T6?unit?ЧЕЛ">'[28]6'!$D$41:$H$42, '[28]6'!$D$13:$H$14, '[28]6'!$D$7:$H$11</definedName>
    <definedName name="T6_Protect">'[38]6'!$B$28:$B$37,'[38]6'!$D$28:$H$37,'[38]6'!$J$28:$N$37,'[38]6'!$D$39:$H$41,'[38]6'!$J$39:$N$41,'[38]6'!$B$46:$B$55,[0]!P1_T6_Protect</definedName>
    <definedName name="T7?axis?ПРД?БАЗ">[37]материалы!$K$6:$L$10,[37]материалы!$H$6:$I$10</definedName>
    <definedName name="T7?axis?ПРД?ПРЕД">[37]материалы!$M$6:$N$10,[37]материалы!$F$6:$G$10</definedName>
    <definedName name="T7?axis?ПФ?ПЛАН">[37]материалы!$K$6:$K$10,[37]материалы!$F$6:$F$10,[37]материалы!$M$6:$M$10,[37]материалы!$H$6:$H$10</definedName>
    <definedName name="T7?axis?ПФ?ФАКТ">[37]материалы!$L$6:$L$10,[37]материалы!$G$6:$G$10,[37]материалы!$N$6:$N$10,[37]материалы!$I$6:$I$10</definedName>
    <definedName name="T7?Data">#N/A</definedName>
    <definedName name="T7?L3">[37]материалы!#REF!</definedName>
    <definedName name="T7?L4">[37]материалы!#REF!</definedName>
    <definedName name="T8?axis?ПРД?БАЗ">'[28]8'!$I$6:$J$42, '[28]8'!$F$6:$G$42</definedName>
    <definedName name="T8?axis?ПРД?ПРЕД">'[28]8'!$K$6:$L$42, '[28]8'!$D$6:$E$42</definedName>
    <definedName name="T8?axis?ПФ?ПЛАН">'[28]8'!$I$6:$I$42, '[28]8'!$D$6:$D$42, '[28]8'!$K$6:$K$42, '[28]8'!$F$6:$F$42</definedName>
    <definedName name="T8?axis?ПФ?ФАКТ">'[28]8'!$G$6:$G$42, '[28]8'!$J$6:$J$42, '[28]8'!$L$6:$L$42, '[28]8'!$E$6:$E$42</definedName>
    <definedName name="T8?Data">'[28]8'!$D$10:$L$12,'[28]8'!$D$14:$L$16,'[28]8'!$D$18:$L$20,'[28]8'!$D$22:$L$24,'[28]8'!$D$26:$L$28,'[28]8'!$D$30:$L$32,'[28]8'!$D$36:$L$38,'[28]8'!$D$40:$L$42,'[28]8'!$D$6:$L$8</definedName>
    <definedName name="T8?item_ext?РОСТ">[37]ремонты!#REF!</definedName>
    <definedName name="T8?Name">[37]ремонты!#REF!</definedName>
    <definedName name="T8?unit?ПРЦ">[37]ремонты!#REF!</definedName>
    <definedName name="T8?unit?ТРУБ">'[28]8'!$D$40:$H$42,'[28]8'!$D$6:$H$32</definedName>
    <definedName name="T9?axis?ПРД?БАЗ">'[28]9'!$I$6:$J$16,'[28]9'!$F$6:$G$16</definedName>
    <definedName name="T9?axis?ПРД?ПРЕД">'[28]9'!$K$6:$L$16,'[28]9'!$D$6:$E$16</definedName>
    <definedName name="T9?axis?ПРД?РЕГ">#REF!</definedName>
    <definedName name="T9?axis?ПФ?ПЛАН">'[28]9'!$I$6:$I$16,'[28]9'!$D$6:$D$16,'[28]9'!$K$6:$K$16,'[28]9'!$F$6:$F$16</definedName>
    <definedName name="T9?axis?ПФ?ФАКТ">'[28]9'!$J$6:$J$16,'[28]9'!$E$6:$E$16,'[28]9'!$L$6:$L$16,'[28]9'!$G$6:$G$16</definedName>
    <definedName name="T9?Data">'[28]9'!$D$6:$L$6, '[28]9'!$D$8:$L$9, '[28]9'!$D$11:$L$16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'[28]9'!$D$8:$H$8, '[28]9'!$D$11:$H$11</definedName>
    <definedName name="T9?unit?ТРУБ">'[28]9'!$D$9:$H$9, '[28]9'!$D$12:$H$16</definedName>
    <definedName name="Table">#REF!</definedName>
    <definedName name="TARGET">[39]TEHSHEET!$I$42:$I$45</definedName>
    <definedName name="TEMP">#REF!,#REF!</definedName>
    <definedName name="TES">#REF!</definedName>
    <definedName name="TES_DATA">#REF!</definedName>
    <definedName name="TES_LIST">#REF!</definedName>
    <definedName name="TIP">[11]TEHSHEET!$F$8:$F$9</definedName>
    <definedName name="TP2.1_Protect">[27]P2.1!$F$28:$G$37,[27]P2.1!$F$40:$G$43,[27]P2.1!$F$7:$G$26</definedName>
    <definedName name="TTT">#REF!</definedName>
    <definedName name="uka">[0]!uka</definedName>
    <definedName name="upr">[0]!upr</definedName>
    <definedName name="ůůů">[0]!ůůů</definedName>
    <definedName name="VDOC">#REF!</definedName>
    <definedName name="vn" hidden="1">{#N/A,#N/A,TRUE,"Лист1";#N/A,#N/A,TRUE,"Лист2";#N/A,#N/A,TRUE,"Лист3"}</definedName>
    <definedName name="VV">[0]!VV</definedName>
    <definedName name="W">[0]!W</definedName>
    <definedName name="we">[0]!we</definedName>
    <definedName name="wrn.Сравнение._.с._.отраслями." hidden="1">{#N/A,#N/A,TRUE,"Лист1";#N/A,#N/A,TRUE,"Лист2";#N/A,#N/A,TRUE,"Лист3"}</definedName>
    <definedName name="YEAR">#REF!</definedName>
    <definedName name="ZERO">#REF!</definedName>
    <definedName name="а1">#REF!</definedName>
    <definedName name="А77">[40]Рейтинг!$A$14</definedName>
    <definedName name="А8">#REF!</definedName>
    <definedName name="аа">[0]!аа</definedName>
    <definedName name="ааа" hidden="1">{#N/A,#N/A,TRUE,"Лист1";#N/A,#N/A,TRUE,"Лист2";#N/A,#N/A,TRUE,"Лист3"}</definedName>
    <definedName name="АААААААА">[0]!АААААААА</definedName>
    <definedName name="ав">[0]!ав</definedName>
    <definedName name="авг">#REF!</definedName>
    <definedName name="авг2">#REF!</definedName>
    <definedName name="ап">[0]!ап</definedName>
    <definedName name="апр">#REF!</definedName>
    <definedName name="апр2">#REF!</definedName>
    <definedName name="АТП">#REF!</definedName>
    <definedName name="аяыпамыпмипи">[0]!аяыпамыпмипи</definedName>
    <definedName name="база">[41]SHPZ!$A$1:$BC$4313</definedName>
    <definedName name="_xlnm.Database">#REF!</definedName>
    <definedName name="Базовые">'[42]Производство электроэнергии'!$A$95</definedName>
    <definedName name="БазовыйПериод">[25]Заголовок!$B$15</definedName>
    <definedName name="баланс">[43]Баланс!$D$60</definedName>
    <definedName name="бб">[0]!бб</definedName>
    <definedName name="БД_2_3">#REF!</definedName>
    <definedName name="БИ_1_1">#REF!</definedName>
    <definedName name="БИ_1_10">#REF!</definedName>
    <definedName name="БИ_1_2">#REF!</definedName>
    <definedName name="БИ_2_11_П">'[44]БИ-2-18-П'!$B$8</definedName>
    <definedName name="БИ_2_14">'[44]БИ-2-19-П'!$B$8</definedName>
    <definedName name="БИ_2_3">#REF!</definedName>
    <definedName name="БИ_2_4">#REF!</definedName>
    <definedName name="БИ_2_5">'[44]БИ-2-7-П'!$B$8</definedName>
    <definedName name="БИ_2_6">'[44]БИ-2-9-П'!$B$8</definedName>
    <definedName name="БИ_2_7">#REF!</definedName>
    <definedName name="БИ_2_8">'[44]БИ-2-14-П'!$B$8</definedName>
    <definedName name="БИ_2_9">'[44]БИ-2-16-П'!$B$8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[45]Справочники!$A$4:$A$6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'[46]Закупки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#REF!</definedName>
    <definedName name="Бюджет_Расчетов_по_ФВ_АУ_МРСК">'[47]БФ-2-13-П'!#REF!</definedName>
    <definedName name="Бюджет_расчетов_по_ФВ_РСК">'[48]БФ-2-13-П'!$B$6</definedName>
    <definedName name="Бюджет_РБП_РСК">[49]РБП!#REF!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'[42]Производство электроэнергии'!$A$111</definedName>
    <definedName name="в">[0]!в</definedName>
    <definedName name="в23ё">#N/A</definedName>
    <definedName name="вап">[0]!вап</definedName>
    <definedName name="Вар.их">[0]!Вар.их</definedName>
    <definedName name="Вар.КАЛМЭ">[0]!Вар.КАЛМЭ</definedName>
    <definedName name="вв">#N/A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>#REF!</definedName>
    <definedName name="вртт">[0]!вртт</definedName>
    <definedName name="вс">[50]расшифровка!#REF!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г">[0]!гг</definedName>
    <definedName name="гггр">[0]!гггр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дд">[0]!ддд</definedName>
    <definedName name="дек">#REF!</definedName>
    <definedName name="дек2">#REF!</definedName>
    <definedName name="дж">[0]!дж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'[51]эл ст'!$368:$368</definedName>
    <definedName name="доопатмо">[0]!доопатмо</definedName>
    <definedName name="Дополнение">[0]!Дополнение</definedName>
    <definedName name="ДРУГОЕ">[52]Справочники!$A$26:$A$28</definedName>
    <definedName name="ее">[0]!ее</definedName>
    <definedName name="еще">[0]!еще</definedName>
    <definedName name="ж">[0]!ж</definedName>
    <definedName name="жд">[0]!жд</definedName>
    <definedName name="жж" hidden="1">{#N/A,#N/A,TRUE,"Лист1";#N/A,#N/A,TRUE,"Лист2";#N/A,#N/A,TRUE,"Лист3"}</definedName>
    <definedName name="з4">#REF!</definedName>
    <definedName name="_xlnm.Print_Titles" localSheetId="0">'план-факт'!$14:$15</definedName>
    <definedName name="_xlnm.Print_Titles" localSheetId="1">'Свод по месяцам '!$7:$8</definedName>
    <definedName name="зз">[0]!зз</definedName>
    <definedName name="ЗП1">[53]Лист13!$A$2</definedName>
    <definedName name="ЗП2">[53]Лист13!$B$2</definedName>
    <definedName name="ЗП3">[53]Лист13!$C$2</definedName>
    <definedName name="ЗП4">[53]Лист13!$D$2</definedName>
    <definedName name="й">[0]!й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й">[0]!ий</definedName>
    <definedName name="йй">#N/A</definedName>
    <definedName name="йййййййййййййййййййййййй">[0]!йййййййййййййййййййййййй</definedName>
    <definedName name="иипиииии">[0]!иипиииии</definedName>
    <definedName name="индцкавг98" hidden="1">{#N/A,#N/A,TRUE,"Лист1";#N/A,#N/A,TRUE,"Лист2";#N/A,#N/A,TRUE,"Лист3"}</definedName>
    <definedName name="йфц">[0]!йфц</definedName>
    <definedName name="йц">[0]!йц</definedName>
    <definedName name="йцу">[0]!йцу</definedName>
    <definedName name="июл">#REF!</definedName>
    <definedName name="июл2">#REF!</definedName>
    <definedName name="июн">#REF!</definedName>
    <definedName name="июн2">#REF!</definedName>
    <definedName name="кв3">[0]!кв3</definedName>
    <definedName name="квартал">[0]!квартал</definedName>
    <definedName name="ке">#N/A</definedName>
    <definedName name="кеппппппппппп" hidden="1">{#N/A,#N/A,TRUE,"Лист1";#N/A,#N/A,TRUE,"Лист2";#N/A,#N/A,TRUE,"Лист3"}</definedName>
    <definedName name="кк">[0]!кк</definedName>
    <definedName name="ккк">[54]тар!#REF!</definedName>
    <definedName name="компенсация">[0]!компенсация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[0]!кп</definedName>
    <definedName name="кпнрг">[0]!кпнрг</definedName>
    <definedName name="_xlnm.Criteria">#REF!</definedName>
    <definedName name="критерий">#REF!</definedName>
    <definedName name="Критерии_ИМ">#REF!</definedName>
    <definedName name="ктджщз">[0]!ктджщз</definedName>
    <definedName name="лара">[0]!лара</definedName>
    <definedName name="лена">[0]!лена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hidden="1">{#N/A,#N/A,TRUE,"Лист1";#N/A,#N/A,TRUE,"Лист2";#N/A,#N/A,TRUE,"Лист3"}</definedName>
    <definedName name="лл">P1_T29?L10</definedName>
    <definedName name="ло">[0]!ло</definedName>
    <definedName name="лод">[0]!лод</definedName>
    <definedName name="лор">[0]!лор</definedName>
    <definedName name="лщжо" hidden="1">{#N/A,#N/A,TRUE,"Лист1";#N/A,#N/A,TRUE,"Лист2";#N/A,#N/A,TRUE,"Лист3"}</definedName>
    <definedName name="м8">[0]!м8</definedName>
    <definedName name="май">#REF!</definedName>
    <definedName name="май2">#REF!</definedName>
    <definedName name="мам">[0]!мам</definedName>
    <definedName name="мар">#REF!</definedName>
    <definedName name="мар2">#REF!</definedName>
    <definedName name="мвывы">#N/A</definedName>
    <definedName name="мое">P1_T18.1?Data,P2_T18.1?Data</definedName>
    <definedName name="МР">#REF!</definedName>
    <definedName name="мым">#N/A</definedName>
    <definedName name="Н5">[55]Данные!$I$7</definedName>
    <definedName name="Население">'[42]Производство электроэнергии'!$A$124</definedName>
    <definedName name="нгг">[0]!нгг</definedName>
    <definedName name="НДС">[43]Макро!$B$8</definedName>
    <definedName name="нн">[0]!нн</definedName>
    <definedName name="ноя">#REF!</definedName>
    <definedName name="ноя2">#REF!</definedName>
    <definedName name="НП">[56]Исходные!$H$5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_xlnm.Print_Area" localSheetId="0">'план-факт'!$A$1:$DO$66</definedName>
    <definedName name="_xlnm.Print_Area" localSheetId="1">'Свод по месяцам '!$A$7:$AD$169</definedName>
    <definedName name="_xlnm.Print_Area" localSheetId="3">'ЮРЭСК дог. 04'!$B$3:$N$15</definedName>
    <definedName name="окт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>#REF!</definedName>
    <definedName name="ОРГ">#REF!</definedName>
    <definedName name="ОРГАНИЗАЦИЯ">#REF!</definedName>
    <definedName name="оро">[0]!оро</definedName>
    <definedName name="орор">[0]!орор</definedName>
    <definedName name="отпуск">[0]!отпуск</definedName>
    <definedName name="ОХР.ТРУДА">[0]!ОХР.ТРУДА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ериоды_18_2">'[38]18.2'!#REF!</definedName>
    <definedName name="План_амортизации_РСК">#REF!</definedName>
    <definedName name="план56">[0]!план56</definedName>
    <definedName name="ПМС">[0]!ПМС</definedName>
    <definedName name="ПМС1">[0]!ПМС1</definedName>
    <definedName name="ПН">[57]Исходные!$H$5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'[54]т1.15(смета8а)'!#REF!</definedName>
    <definedName name="полпот">'[54]т1.15(смета8а)'!#REF!</definedName>
    <definedName name="пппп">[0]!пппп</definedName>
    <definedName name="пр">[0]!пр</definedName>
    <definedName name="ПР№10" localSheetId="2">#REF!</definedName>
    <definedName name="ПР№10">#REF!</definedName>
    <definedName name="прибыль">[0]!прибыль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чие_электроэнергии">'[42]Производство электроэнергии'!$A$132</definedName>
    <definedName name="прош_год">#REF!</definedName>
    <definedName name="прпар">#REF!</definedName>
    <definedName name="ПЭ">[52]Справочники!$A$10:$A$12</definedName>
    <definedName name="р">[0]!р</definedName>
    <definedName name="расчет">'[27]18.2'!#REF!</definedName>
    <definedName name="Расчет_амортизации">#REF!</definedName>
    <definedName name="Расчет_НДС">'[58]БФ-2-5-П'!$B$6</definedName>
    <definedName name="Расчет_НПр">'[59]НП-2-12-П'!$B$6</definedName>
    <definedName name="РГК">[52]Справочники!$A$4:$A$4</definedName>
    <definedName name="ри">[0]!ри</definedName>
    <definedName name="рис1" hidden="1">{#N/A,#N/A,TRUE,"Лист1";#N/A,#N/A,TRUE,"Лист2";#N/A,#N/A,TRUE,"Лист3"}</definedName>
    <definedName name="ропор">[0]!ропор</definedName>
    <definedName name="рппртпарта" hidden="1">#REF!,#REF!,#REF!,#REF!,#REF!,#REF!,#REF!,#REF!</definedName>
    <definedName name="рск2">[0]!рск2</definedName>
    <definedName name="рск3">[0]!рск3</definedName>
    <definedName name="рсср">[0]!рсср</definedName>
    <definedName name="с">#N/A</definedName>
    <definedName name="с1">[0]!с1</definedName>
    <definedName name="сваеррта">[0]!сваеррта</definedName>
    <definedName name="свмпвппв">[0]!свмпвппв</definedName>
    <definedName name="Сводная">P1_T28_Protection,P2_T28_Protection,P3_T28_Protection,P4_T28_Protection,P5_T28_Protection,P6_T28_Protection,P7_T28_Protection,P8_T28_Protection</definedName>
    <definedName name="Сводный_бюджет_прям_затрат_РСК">#REF!</definedName>
    <definedName name="себ">[0]!себ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иитьь" hidden="1">{#N/A,#N/A,TRUE,"Лист1";#N/A,#N/A,TRUE,"Лист2";#N/A,#N/A,TRUE,"Лист3"}</definedName>
    <definedName name="ск">[0]!ск</definedName>
    <definedName name="Собст">'[51]эл ст'!$360:$360</definedName>
    <definedName name="Собств">'[51]эл ст'!$369:$369</definedName>
    <definedName name="сокращение">[0]!сокращение</definedName>
    <definedName name="сомп">[0]!сомп</definedName>
    <definedName name="сомпас">[0]!сомпас</definedName>
    <definedName name="сс">#N/A</definedName>
    <definedName name="сссс">#N/A</definedName>
    <definedName name="ссы">#N/A</definedName>
    <definedName name="ссы2">#N/A</definedName>
    <definedName name="ставка_НДС">18%</definedName>
    <definedName name="Статья">#REF!</definedName>
    <definedName name="т_аб_пл_1">'[54]т1.15(смета8а)'!#REF!</definedName>
    <definedName name="т_сбыт_1">'[54]т1.15(смета8а)'!#REF!</definedName>
    <definedName name="таня">[0]!таня</definedName>
    <definedName name="текмес">#REF!</definedName>
    <definedName name="текмес2">#REF!</definedName>
    <definedName name="тепло">[0]!тепло</definedName>
    <definedName name="тп" hidden="1">{#N/A,#N/A,TRUE,"Лист1";#N/A,#N/A,TRUE,"Лист2";#N/A,#N/A,TRUE,"Лист3"}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Тэс">'[60]расчет тарифов'!#REF!</definedName>
    <definedName name="у">#N/A</definedName>
    <definedName name="у1">[0]!у1</definedName>
    <definedName name="УГОЛЬ">[52]Справочники!$A$19:$A$21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[0]!умер</definedName>
    <definedName name="уу">[0]!уу</definedName>
    <definedName name="УФ">[0]!УФ</definedName>
    <definedName name="уыукпе">[0]!уыукпе</definedName>
    <definedName name="ф1">[61]ОПТ!$D$7</definedName>
    <definedName name="ф2">'[62]план 2000'!$G$643</definedName>
    <definedName name="ф3">[61]ОПТ!$D$5</definedName>
    <definedName name="ф4">[61]ОПТ!$D$4</definedName>
    <definedName name="ф5">[61]ОПТ!$D$2</definedName>
    <definedName name="ф6">[61]ОПТ!$D$1</definedName>
    <definedName name="ф7">[61]ОПТ!$E$5</definedName>
    <definedName name="фa1" localSheetId="2">#REF!</definedName>
    <definedName name="фa1">#REF!</definedName>
    <definedName name="фам">[0]!фам</definedName>
    <definedName name="фев">#REF!</definedName>
    <definedName name="фев2">#REF!</definedName>
    <definedName name="фо">[63]Лист1!#REF!</definedName>
    <definedName name="Форма">[0]!Форма</definedName>
    <definedName name="фыаспит">[0]!фыаспит</definedName>
    <definedName name="хх">'[38]6'!$B$28:$B$37,'[38]6'!$D$28:$H$37,'[38]6'!$J$28:$N$37,'[38]6'!$D$39:$H$41,'[38]6'!$J$39:$N$41,'[38]6'!$B$46:$B$55,[0]!P1_T6_Protect</definedName>
    <definedName name="ц">#N/A</definedName>
    <definedName name="ц1">[0]!ц1</definedName>
    <definedName name="цу">#N/A</definedName>
    <definedName name="цуа">[0]!цуа</definedName>
    <definedName name="черновик">[0]!черновик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ш" hidden="1">{#N/A,#N/A,TRUE,"Лист1";#N/A,#N/A,TRUE,"Лист2";#N/A,#N/A,TRUE,"Лист3"}</definedName>
    <definedName name="шшшшшо">[0]!шшшшшо</definedName>
    <definedName name="щ">[0]!щ</definedName>
    <definedName name="ы">[0]!ы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#N/A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#N/A</definedName>
    <definedName name="ььтлдолртот">[0]!ььтлдолртот</definedName>
    <definedName name="ээ">[0]!ээ</definedName>
    <definedName name="ю">[0]!ю</definedName>
    <definedName name="юю">P1_T29?item_ext?2СТ.Э</definedName>
    <definedName name="ююююююю">[0]!ююююююю</definedName>
    <definedName name="я">[0]!я</definedName>
    <definedName name="янв">#REF!</definedName>
    <definedName name="янв2">#REF!</definedName>
    <definedName name="яя">[0]!яя</definedName>
    <definedName name="яяя">[0]!яяя</definedName>
  </definedNames>
  <calcPr calcId="144525"/>
</workbook>
</file>

<file path=xl/calcChain.xml><?xml version="1.0" encoding="utf-8"?>
<calcChain xmlns="http://schemas.openxmlformats.org/spreadsheetml/2006/main">
  <c r="Z10" i="6" l="1"/>
  <c r="Z14" i="6" s="1"/>
  <c r="Q14" i="6"/>
  <c r="R14" i="6"/>
  <c r="S14" i="6"/>
  <c r="T14" i="6"/>
  <c r="AB16" i="6" s="1"/>
  <c r="J17" i="6"/>
  <c r="AD16" i="6"/>
  <c r="X16" i="6"/>
  <c r="Y14" i="6"/>
  <c r="AA14" i="6"/>
  <c r="AB14" i="6"/>
  <c r="AC14" i="6"/>
  <c r="AD14" i="6"/>
  <c r="X14" i="6"/>
  <c r="AD13" i="6"/>
  <c r="X12" i="6"/>
  <c r="AA11" i="6"/>
  <c r="Z9" i="6"/>
  <c r="Y8" i="6"/>
  <c r="Y7" i="6"/>
  <c r="AB6" i="6"/>
  <c r="P14" i="6"/>
  <c r="U14" i="6"/>
  <c r="V14" i="6"/>
  <c r="V13" i="6"/>
  <c r="P12" i="6"/>
  <c r="S11" i="6"/>
  <c r="R10" i="6"/>
  <c r="T6" i="6"/>
  <c r="R9" i="6"/>
  <c r="Q7" i="6"/>
  <c r="Q8" i="6"/>
  <c r="H14" i="6"/>
  <c r="G14" i="6"/>
  <c r="K13" i="6"/>
  <c r="L13" i="6" s="1"/>
  <c r="J13" i="6"/>
  <c r="J12" i="6"/>
  <c r="K12" i="6" s="1"/>
  <c r="L12" i="6" s="1"/>
  <c r="K11" i="6"/>
  <c r="L11" i="6" s="1"/>
  <c r="J11" i="6"/>
  <c r="J10" i="6"/>
  <c r="K10" i="6" s="1"/>
  <c r="L10" i="6" s="1"/>
  <c r="K9" i="6"/>
  <c r="L9" i="6" s="1"/>
  <c r="J9" i="6"/>
  <c r="J8" i="6"/>
  <c r="K8" i="6" s="1"/>
  <c r="L8" i="6" s="1"/>
  <c r="K7" i="6"/>
  <c r="L7" i="6" s="1"/>
  <c r="J7" i="6"/>
  <c r="J6" i="6"/>
  <c r="J14" i="6" s="1"/>
  <c r="Z16" i="6" l="1"/>
  <c r="AA16" i="6"/>
  <c r="Y16" i="6"/>
  <c r="K6" i="6"/>
  <c r="N314" i="4"/>
  <c r="O314" i="4"/>
  <c r="P314" i="4"/>
  <c r="Q314" i="4"/>
  <c r="R314" i="4"/>
  <c r="S314" i="4"/>
  <c r="T314" i="4"/>
  <c r="U314" i="4"/>
  <c r="V314" i="4"/>
  <c r="W314" i="4"/>
  <c r="X314" i="4"/>
  <c r="Y314" i="4"/>
  <c r="Z314" i="4"/>
  <c r="AA314" i="4"/>
  <c r="AB314" i="4"/>
  <c r="AC314" i="4"/>
  <c r="AD314" i="4"/>
  <c r="AE314" i="4"/>
  <c r="AF314" i="4"/>
  <c r="AG314" i="4"/>
  <c r="AH314" i="4"/>
  <c r="AI314" i="4"/>
  <c r="AJ314" i="4"/>
  <c r="AK314" i="4"/>
  <c r="M314" i="4"/>
  <c r="N177" i="4"/>
  <c r="O177" i="4"/>
  <c r="P177" i="4"/>
  <c r="Q177" i="4"/>
  <c r="M177" i="4"/>
  <c r="S177" i="4"/>
  <c r="Z25" i="5"/>
  <c r="AA24" i="5"/>
  <c r="AB20" i="5"/>
  <c r="AC19" i="5"/>
  <c r="AE18" i="5"/>
  <c r="Y17" i="5"/>
  <c r="Y26" i="5" s="1"/>
  <c r="Z16" i="5"/>
  <c r="Z15" i="5"/>
  <c r="AA14" i="5"/>
  <c r="AA13" i="5"/>
  <c r="AB12" i="5"/>
  <c r="AC11" i="5"/>
  <c r="AE10" i="5"/>
  <c r="AE26" i="5" s="1"/>
  <c r="Y9" i="5"/>
  <c r="AD26" i="5"/>
  <c r="Z26" i="5"/>
  <c r="AA26" i="5"/>
  <c r="AB26" i="5"/>
  <c r="AC26" i="5"/>
  <c r="W26" i="5"/>
  <c r="Q26" i="5"/>
  <c r="R26" i="5"/>
  <c r="S26" i="5"/>
  <c r="T26" i="5"/>
  <c r="U26" i="5"/>
  <c r="V26" i="5"/>
  <c r="P26" i="5"/>
  <c r="Q25" i="5"/>
  <c r="R24" i="5"/>
  <c r="S20" i="5"/>
  <c r="T19" i="5"/>
  <c r="V18" i="5"/>
  <c r="P17" i="5"/>
  <c r="Q16" i="5"/>
  <c r="Q15" i="5"/>
  <c r="R14" i="5"/>
  <c r="R13" i="5"/>
  <c r="S12" i="5"/>
  <c r="T11" i="5"/>
  <c r="V10" i="5"/>
  <c r="P9" i="5"/>
  <c r="K14" i="6" l="1"/>
  <c r="L6" i="6"/>
  <c r="L14" i="6" s="1"/>
  <c r="N176" i="4"/>
  <c r="O176" i="4"/>
  <c r="S176" i="4"/>
  <c r="Q176" i="4"/>
  <c r="P176" i="4"/>
  <c r="M176" i="4"/>
  <c r="AF308" i="4" l="1"/>
  <c r="AE308" i="4"/>
  <c r="AD308" i="4"/>
  <c r="AF307" i="4"/>
  <c r="AE307" i="4"/>
  <c r="AD307" i="4"/>
  <c r="AF306" i="4"/>
  <c r="AE306" i="4"/>
  <c r="AD306" i="4"/>
  <c r="AF305" i="4"/>
  <c r="AE305" i="4"/>
  <c r="AD305" i="4"/>
  <c r="AF304" i="4"/>
  <c r="AE304" i="4"/>
  <c r="AD304" i="4"/>
  <c r="AF303" i="4"/>
  <c r="AE303" i="4"/>
  <c r="AD303" i="4"/>
  <c r="AF302" i="4"/>
  <c r="AE302" i="4"/>
  <c r="AD302" i="4"/>
  <c r="AF301" i="4"/>
  <c r="AE301" i="4"/>
  <c r="AD301" i="4"/>
  <c r="AF300" i="4"/>
  <c r="AE300" i="4"/>
  <c r="AD300" i="4"/>
  <c r="AF299" i="4"/>
  <c r="AE299" i="4"/>
  <c r="AD299" i="4"/>
  <c r="AF298" i="4"/>
  <c r="AE298" i="4"/>
  <c r="AD298" i="4"/>
  <c r="AF297" i="4"/>
  <c r="AE297" i="4"/>
  <c r="AD297" i="4"/>
  <c r="AF296" i="4"/>
  <c r="AE296" i="4"/>
  <c r="AD296" i="4"/>
  <c r="AF295" i="4"/>
  <c r="AE295" i="4"/>
  <c r="AD295" i="4"/>
  <c r="AF294" i="4"/>
  <c r="AE294" i="4"/>
  <c r="AD294" i="4"/>
  <c r="AF293" i="4"/>
  <c r="AE293" i="4"/>
  <c r="AD293" i="4"/>
  <c r="AF292" i="4"/>
  <c r="AE292" i="4"/>
  <c r="AD292" i="4"/>
  <c r="AG291" i="4"/>
  <c r="AG289" i="4"/>
  <c r="AF288" i="4"/>
  <c r="AE288" i="4"/>
  <c r="AD288" i="4"/>
  <c r="AF287" i="4"/>
  <c r="AE287" i="4"/>
  <c r="AD287" i="4"/>
  <c r="AF286" i="4"/>
  <c r="AE286" i="4"/>
  <c r="AD286" i="4"/>
  <c r="AF285" i="4"/>
  <c r="AE285" i="4"/>
  <c r="AD285" i="4"/>
  <c r="AF284" i="4"/>
  <c r="AE284" i="4"/>
  <c r="AD284" i="4"/>
  <c r="AG276" i="4"/>
  <c r="AG275" i="4"/>
  <c r="AG274" i="4"/>
  <c r="AF273" i="4"/>
  <c r="AE273" i="4"/>
  <c r="AD273" i="4"/>
  <c r="AG273" i="4" s="1"/>
  <c r="L273" i="4"/>
  <c r="K273" i="4"/>
  <c r="J273" i="4"/>
  <c r="I273" i="4"/>
  <c r="H273" i="4"/>
  <c r="G273" i="4"/>
  <c r="F273" i="4"/>
  <c r="AG271" i="4"/>
  <c r="AG270" i="4"/>
  <c r="AG269" i="4"/>
  <c r="AG268" i="4"/>
  <c r="AG267" i="4"/>
  <c r="AG266" i="4"/>
  <c r="AG265" i="4"/>
  <c r="AG264" i="4"/>
  <c r="AG263" i="4"/>
  <c r="AG262" i="4"/>
  <c r="AF261" i="4"/>
  <c r="AE261" i="4"/>
  <c r="AD261" i="4"/>
  <c r="AG261" i="4" s="1"/>
  <c r="L261" i="4"/>
  <c r="K261" i="4"/>
  <c r="J261" i="4"/>
  <c r="I261" i="4"/>
  <c r="H261" i="4"/>
  <c r="G261" i="4"/>
  <c r="F261" i="4"/>
  <c r="AG260" i="4"/>
  <c r="AG259" i="4"/>
  <c r="AG258" i="4"/>
  <c r="AG257" i="4"/>
  <c r="AG256" i="4"/>
  <c r="AG255" i="4"/>
  <c r="AG254" i="4"/>
  <c r="AG253" i="4"/>
  <c r="AG252" i="4"/>
  <c r="AF251" i="4"/>
  <c r="AE251" i="4"/>
  <c r="AD251" i="4"/>
  <c r="AG251" i="4" s="1"/>
  <c r="AC251" i="4"/>
  <c r="L251" i="4"/>
  <c r="K251" i="4"/>
  <c r="J251" i="4"/>
  <c r="I251" i="4"/>
  <c r="H251" i="4"/>
  <c r="G251" i="4"/>
  <c r="F251" i="4"/>
  <c r="AG249" i="4"/>
  <c r="AG248" i="4"/>
  <c r="AG247" i="4"/>
  <c r="AG246" i="4"/>
  <c r="AG245" i="4"/>
  <c r="AG244" i="4"/>
  <c r="AG243" i="4"/>
  <c r="AG242" i="4"/>
  <c r="AG241" i="4"/>
  <c r="AG240" i="4"/>
  <c r="AG239" i="4"/>
  <c r="AG238" i="4"/>
  <c r="AG237" i="4"/>
  <c r="AG236" i="4"/>
  <c r="AG235" i="4"/>
  <c r="AG234" i="4"/>
  <c r="AG233" i="4"/>
  <c r="AG232" i="4"/>
  <c r="AG231" i="4"/>
  <c r="AG230" i="4"/>
  <c r="AG228" i="4"/>
  <c r="AG227" i="4"/>
  <c r="AG226" i="4"/>
  <c r="AF225" i="4"/>
  <c r="AE225" i="4"/>
  <c r="AD225" i="4"/>
  <c r="AG225" i="4" s="1"/>
  <c r="AF224" i="4"/>
  <c r="AE224" i="4"/>
  <c r="AD224" i="4"/>
  <c r="AG224" i="4" s="1"/>
  <c r="AG222" i="4"/>
  <c r="AG221" i="4"/>
  <c r="AG220" i="4"/>
  <c r="AF219" i="4"/>
  <c r="AE219" i="4"/>
  <c r="AD219" i="4"/>
  <c r="AG218" i="4"/>
  <c r="AG217" i="4"/>
  <c r="AG216" i="4"/>
  <c r="AG215" i="4"/>
  <c r="AG214" i="4"/>
  <c r="AG213" i="4"/>
  <c r="AF212" i="4"/>
  <c r="AE212" i="4"/>
  <c r="AD212" i="4"/>
  <c r="AG211" i="4"/>
  <c r="AG210" i="4"/>
  <c r="AG209" i="4"/>
  <c r="AG208" i="4"/>
  <c r="AG207" i="4"/>
  <c r="AF207" i="4"/>
  <c r="AE207" i="4"/>
  <c r="AD207" i="4"/>
  <c r="AF206" i="4"/>
  <c r="AE206" i="4"/>
  <c r="AD206" i="4"/>
  <c r="AG206" i="4" s="1"/>
  <c r="AG205" i="4"/>
  <c r="AG204" i="4"/>
  <c r="AG203" i="4"/>
  <c r="AG202" i="4"/>
  <c r="AF201" i="4"/>
  <c r="AE201" i="4"/>
  <c r="AD201" i="4"/>
  <c r="AG201" i="4" s="1"/>
  <c r="AG200" i="4"/>
  <c r="AG199" i="4"/>
  <c r="AF198" i="4"/>
  <c r="AE198" i="4"/>
  <c r="AD198" i="4"/>
  <c r="AG197" i="4"/>
  <c r="AG196" i="4"/>
  <c r="AG195" i="4"/>
  <c r="AF194" i="4"/>
  <c r="AE194" i="4"/>
  <c r="AG194" i="4" s="1"/>
  <c r="AD194" i="4"/>
  <c r="AG193" i="4"/>
  <c r="AG192" i="4"/>
  <c r="AF191" i="4"/>
  <c r="AE191" i="4"/>
  <c r="AD191" i="4"/>
  <c r="AG190" i="4"/>
  <c r="AG189" i="4"/>
  <c r="AG188" i="4"/>
  <c r="AF187" i="4"/>
  <c r="AE187" i="4"/>
  <c r="AD187" i="4"/>
  <c r="AG187" i="4" s="1"/>
  <c r="AG186" i="4"/>
  <c r="AG185" i="4"/>
  <c r="AG184" i="4"/>
  <c r="AG183" i="4"/>
  <c r="AG182" i="4"/>
  <c r="AF181" i="4"/>
  <c r="AF180" i="4" s="1"/>
  <c r="AF223" i="4" s="1"/>
  <c r="AF250" i="4" s="1"/>
  <c r="AF272" i="4" s="1"/>
  <c r="AF277" i="4" s="1"/>
  <c r="AE181" i="4"/>
  <c r="AD181" i="4"/>
  <c r="AG181" i="4" s="1"/>
  <c r="AE180" i="4"/>
  <c r="AE223" i="4" s="1"/>
  <c r="AE250" i="4" s="1"/>
  <c r="AE272" i="4" s="1"/>
  <c r="AE277" i="4" s="1"/>
  <c r="AD180" i="4"/>
  <c r="AD223" i="4" s="1"/>
  <c r="AD250" i="4" s="1"/>
  <c r="AG179" i="4"/>
  <c r="AG178" i="4"/>
  <c r="AG177" i="4"/>
  <c r="AG176" i="4"/>
  <c r="AG175" i="4"/>
  <c r="AF175" i="4"/>
  <c r="AE175" i="4"/>
  <c r="AD175" i="4"/>
  <c r="AC175" i="4"/>
  <c r="AB175" i="4"/>
  <c r="AA175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AA172" i="4"/>
  <c r="P172" i="4"/>
  <c r="AC169" i="4"/>
  <c r="AB169" i="4"/>
  <c r="AA169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9" i="4"/>
  <c r="AC168" i="4"/>
  <c r="AB168" i="4"/>
  <c r="AA168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D168" i="4"/>
  <c r="C168" i="4"/>
  <c r="B168" i="4"/>
  <c r="AC167" i="4"/>
  <c r="AB167" i="4"/>
  <c r="AA167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AC166" i="4"/>
  <c r="AB166" i="4"/>
  <c r="AA166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AC165" i="4"/>
  <c r="AB165" i="4"/>
  <c r="AA165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AC164" i="4"/>
  <c r="AB164" i="4"/>
  <c r="AA164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AC163" i="4"/>
  <c r="AB163" i="4"/>
  <c r="AA163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AC162" i="4"/>
  <c r="AB162" i="4"/>
  <c r="AA162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AC161" i="4"/>
  <c r="AB161" i="4"/>
  <c r="AA161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AC160" i="4"/>
  <c r="AB160" i="4"/>
  <c r="AA160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AC159" i="4"/>
  <c r="AB159" i="4"/>
  <c r="AA159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AC158" i="4"/>
  <c r="AB158" i="4"/>
  <c r="AA158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AC157" i="4"/>
  <c r="AB157" i="4"/>
  <c r="AA157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AC156" i="4"/>
  <c r="AB156" i="4"/>
  <c r="AA156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AC155" i="4"/>
  <c r="AB155" i="4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D154" i="4"/>
  <c r="C154" i="4"/>
  <c r="B154" i="4"/>
  <c r="AC153" i="4"/>
  <c r="AB153" i="4"/>
  <c r="AA153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B153" i="4"/>
  <c r="AC152" i="4"/>
  <c r="AB152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B152" i="4"/>
  <c r="AC151" i="4"/>
  <c r="AB151" i="4"/>
  <c r="AA151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AC150" i="4"/>
  <c r="AB150" i="4"/>
  <c r="AA150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B150" i="4"/>
  <c r="AC149" i="4"/>
  <c r="AB149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B149" i="4"/>
  <c r="AE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AF148" i="4" s="1"/>
  <c r="L148" i="4"/>
  <c r="K148" i="4"/>
  <c r="J148" i="4"/>
  <c r="I148" i="4"/>
  <c r="H148" i="4"/>
  <c r="G148" i="4"/>
  <c r="F148" i="4"/>
  <c r="AD148" i="4" s="1"/>
  <c r="E148" i="4"/>
  <c r="D148" i="4"/>
  <c r="C148" i="4"/>
  <c r="B148" i="4"/>
  <c r="AF147" i="4"/>
  <c r="AC147" i="4"/>
  <c r="AB147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AE147" i="4" s="1"/>
  <c r="M147" i="4"/>
  <c r="L147" i="4"/>
  <c r="K147" i="4"/>
  <c r="J147" i="4"/>
  <c r="I147" i="4"/>
  <c r="H147" i="4"/>
  <c r="G147" i="4"/>
  <c r="F147" i="4"/>
  <c r="AD147" i="4" s="1"/>
  <c r="E147" i="4"/>
  <c r="D147" i="4"/>
  <c r="C147" i="4"/>
  <c r="B147" i="4"/>
  <c r="AE146" i="4"/>
  <c r="AC146" i="4"/>
  <c r="AB146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AF146" i="4" s="1"/>
  <c r="L146" i="4"/>
  <c r="K146" i="4"/>
  <c r="J146" i="4"/>
  <c r="I146" i="4"/>
  <c r="H146" i="4"/>
  <c r="G146" i="4"/>
  <c r="F146" i="4"/>
  <c r="AD146" i="4" s="1"/>
  <c r="E146" i="4"/>
  <c r="D146" i="4"/>
  <c r="C146" i="4"/>
  <c r="B146" i="4"/>
  <c r="AF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AE145" i="4" s="1"/>
  <c r="M145" i="4"/>
  <c r="L145" i="4"/>
  <c r="K145" i="4"/>
  <c r="J145" i="4"/>
  <c r="I145" i="4"/>
  <c r="H145" i="4"/>
  <c r="G145" i="4"/>
  <c r="F145" i="4"/>
  <c r="AD145" i="4" s="1"/>
  <c r="E145" i="4"/>
  <c r="D145" i="4"/>
  <c r="C145" i="4"/>
  <c r="B145" i="4"/>
  <c r="AE144" i="4"/>
  <c r="AC144" i="4"/>
  <c r="AB144" i="4"/>
  <c r="AA144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AF144" i="4" s="1"/>
  <c r="L144" i="4"/>
  <c r="K144" i="4"/>
  <c r="J144" i="4"/>
  <c r="I144" i="4"/>
  <c r="H144" i="4"/>
  <c r="G144" i="4"/>
  <c r="F144" i="4"/>
  <c r="AD144" i="4" s="1"/>
  <c r="E144" i="4"/>
  <c r="D144" i="4"/>
  <c r="C144" i="4"/>
  <c r="B144" i="4"/>
  <c r="AF143" i="4"/>
  <c r="AC143" i="4"/>
  <c r="AB143" i="4"/>
  <c r="AA143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AE143" i="4" s="1"/>
  <c r="M143" i="4"/>
  <c r="L143" i="4"/>
  <c r="K143" i="4"/>
  <c r="J143" i="4"/>
  <c r="I143" i="4"/>
  <c r="H143" i="4"/>
  <c r="G143" i="4"/>
  <c r="F143" i="4"/>
  <c r="AD143" i="4" s="1"/>
  <c r="E143" i="4"/>
  <c r="D143" i="4"/>
  <c r="C143" i="4"/>
  <c r="B143" i="4"/>
  <c r="AE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AF142" i="4" s="1"/>
  <c r="L142" i="4"/>
  <c r="K142" i="4"/>
  <c r="J142" i="4"/>
  <c r="I142" i="4"/>
  <c r="H142" i="4"/>
  <c r="G142" i="4"/>
  <c r="F142" i="4"/>
  <c r="AD142" i="4" s="1"/>
  <c r="E142" i="4"/>
  <c r="D142" i="4"/>
  <c r="C142" i="4"/>
  <c r="B142" i="4"/>
  <c r="AF141" i="4"/>
  <c r="AC141" i="4"/>
  <c r="AB141" i="4"/>
  <c r="AA141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AE141" i="4" s="1"/>
  <c r="M141" i="4"/>
  <c r="L141" i="4"/>
  <c r="K141" i="4"/>
  <c r="J141" i="4"/>
  <c r="I141" i="4"/>
  <c r="H141" i="4"/>
  <c r="G141" i="4"/>
  <c r="F141" i="4"/>
  <c r="AD141" i="4" s="1"/>
  <c r="E141" i="4"/>
  <c r="D141" i="4"/>
  <c r="C141" i="4"/>
  <c r="B141" i="4"/>
  <c r="AE140" i="4"/>
  <c r="AC140" i="4"/>
  <c r="AB140" i="4"/>
  <c r="AA140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AF140" i="4" s="1"/>
  <c r="L140" i="4"/>
  <c r="K140" i="4"/>
  <c r="J140" i="4"/>
  <c r="I140" i="4"/>
  <c r="H140" i="4"/>
  <c r="G140" i="4"/>
  <c r="F140" i="4"/>
  <c r="AD140" i="4" s="1"/>
  <c r="E140" i="4"/>
  <c r="D140" i="4"/>
  <c r="C140" i="4"/>
  <c r="B140" i="4"/>
  <c r="AF139" i="4"/>
  <c r="AC139" i="4"/>
  <c r="AB139" i="4"/>
  <c r="AA139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AE139" i="4" s="1"/>
  <c r="M139" i="4"/>
  <c r="L139" i="4"/>
  <c r="K139" i="4"/>
  <c r="J139" i="4"/>
  <c r="I139" i="4"/>
  <c r="H139" i="4"/>
  <c r="G139" i="4"/>
  <c r="F139" i="4"/>
  <c r="AD139" i="4" s="1"/>
  <c r="E139" i="4"/>
  <c r="D139" i="4"/>
  <c r="C139" i="4"/>
  <c r="B139" i="4"/>
  <c r="AE138" i="4"/>
  <c r="AC138" i="4"/>
  <c r="AB138" i="4"/>
  <c r="AA138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AF138" i="4" s="1"/>
  <c r="L138" i="4"/>
  <c r="K138" i="4"/>
  <c r="J138" i="4"/>
  <c r="I138" i="4"/>
  <c r="H138" i="4"/>
  <c r="G138" i="4"/>
  <c r="F138" i="4"/>
  <c r="AD138" i="4" s="1"/>
  <c r="E138" i="4"/>
  <c r="D138" i="4"/>
  <c r="C138" i="4"/>
  <c r="B138" i="4"/>
  <c r="AF137" i="4"/>
  <c r="AC137" i="4"/>
  <c r="AB137" i="4"/>
  <c r="AA137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AE137" i="4" s="1"/>
  <c r="M137" i="4"/>
  <c r="L137" i="4"/>
  <c r="K137" i="4"/>
  <c r="J137" i="4"/>
  <c r="I137" i="4"/>
  <c r="H137" i="4"/>
  <c r="G137" i="4"/>
  <c r="F137" i="4"/>
  <c r="AD137" i="4" s="1"/>
  <c r="E137" i="4"/>
  <c r="D137" i="4"/>
  <c r="C137" i="4"/>
  <c r="B137" i="4"/>
  <c r="AE136" i="4"/>
  <c r="AC136" i="4"/>
  <c r="AB136" i="4"/>
  <c r="AA136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AF136" i="4" s="1"/>
  <c r="L136" i="4"/>
  <c r="K136" i="4"/>
  <c r="J136" i="4"/>
  <c r="I136" i="4"/>
  <c r="H136" i="4"/>
  <c r="G136" i="4"/>
  <c r="F136" i="4"/>
  <c r="AD136" i="4" s="1"/>
  <c r="E136" i="4"/>
  <c r="D136" i="4"/>
  <c r="C136" i="4"/>
  <c r="B136" i="4"/>
  <c r="AF135" i="4"/>
  <c r="AC135" i="4"/>
  <c r="AB135" i="4"/>
  <c r="AA135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AE135" i="4" s="1"/>
  <c r="M135" i="4"/>
  <c r="L135" i="4"/>
  <c r="K135" i="4"/>
  <c r="J135" i="4"/>
  <c r="I135" i="4"/>
  <c r="H135" i="4"/>
  <c r="G135" i="4"/>
  <c r="F135" i="4"/>
  <c r="AD135" i="4" s="1"/>
  <c r="E135" i="4"/>
  <c r="D135" i="4"/>
  <c r="C135" i="4"/>
  <c r="B135" i="4"/>
  <c r="AE134" i="4"/>
  <c r="AC134" i="4"/>
  <c r="AB134" i="4"/>
  <c r="AA134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AF134" i="4" s="1"/>
  <c r="L134" i="4"/>
  <c r="K134" i="4"/>
  <c r="J134" i="4"/>
  <c r="I134" i="4"/>
  <c r="H134" i="4"/>
  <c r="G134" i="4"/>
  <c r="F134" i="4"/>
  <c r="AD134" i="4" s="1"/>
  <c r="E134" i="4"/>
  <c r="D134" i="4"/>
  <c r="C134" i="4"/>
  <c r="B134" i="4"/>
  <c r="AF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AE133" i="4" s="1"/>
  <c r="M133" i="4"/>
  <c r="L133" i="4"/>
  <c r="K133" i="4"/>
  <c r="J133" i="4"/>
  <c r="I133" i="4"/>
  <c r="H133" i="4"/>
  <c r="G133" i="4"/>
  <c r="F133" i="4"/>
  <c r="AD133" i="4" s="1"/>
  <c r="E133" i="4"/>
  <c r="D133" i="4"/>
  <c r="C133" i="4"/>
  <c r="B133" i="4"/>
  <c r="AE132" i="4"/>
  <c r="AC132" i="4"/>
  <c r="AB132" i="4"/>
  <c r="AA132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AF132" i="4" s="1"/>
  <c r="L132" i="4"/>
  <c r="K132" i="4"/>
  <c r="J132" i="4"/>
  <c r="I132" i="4"/>
  <c r="H132" i="4"/>
  <c r="G132" i="4"/>
  <c r="F132" i="4"/>
  <c r="AD132" i="4" s="1"/>
  <c r="E132" i="4"/>
  <c r="D132" i="4"/>
  <c r="C132" i="4"/>
  <c r="B132" i="4"/>
  <c r="AF131" i="4"/>
  <c r="AC131" i="4"/>
  <c r="AB131" i="4"/>
  <c r="AA131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AE131" i="4" s="1"/>
  <c r="M131" i="4"/>
  <c r="L131" i="4"/>
  <c r="K131" i="4"/>
  <c r="J131" i="4"/>
  <c r="I131" i="4"/>
  <c r="H131" i="4"/>
  <c r="G131" i="4"/>
  <c r="F131" i="4"/>
  <c r="AD131" i="4" s="1"/>
  <c r="E131" i="4"/>
  <c r="D131" i="4"/>
  <c r="C131" i="4"/>
  <c r="B131" i="4"/>
  <c r="AE130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AF130" i="4" s="1"/>
  <c r="L130" i="4"/>
  <c r="K130" i="4"/>
  <c r="J130" i="4"/>
  <c r="I130" i="4"/>
  <c r="H130" i="4"/>
  <c r="G130" i="4"/>
  <c r="F130" i="4"/>
  <c r="AD130" i="4" s="1"/>
  <c r="E130" i="4"/>
  <c r="D130" i="4"/>
  <c r="C130" i="4"/>
  <c r="B130" i="4"/>
  <c r="AF129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AE129" i="4" s="1"/>
  <c r="M129" i="4"/>
  <c r="L129" i="4"/>
  <c r="K129" i="4"/>
  <c r="J129" i="4"/>
  <c r="I129" i="4"/>
  <c r="H129" i="4"/>
  <c r="G129" i="4"/>
  <c r="F129" i="4"/>
  <c r="AD129" i="4" s="1"/>
  <c r="E129" i="4"/>
  <c r="D129" i="4"/>
  <c r="C129" i="4"/>
  <c r="B129" i="4"/>
  <c r="AE128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AF128" i="4" s="1"/>
  <c r="L128" i="4"/>
  <c r="K128" i="4"/>
  <c r="J128" i="4"/>
  <c r="I128" i="4"/>
  <c r="H128" i="4"/>
  <c r="G128" i="4"/>
  <c r="F128" i="4"/>
  <c r="AD128" i="4" s="1"/>
  <c r="E128" i="4"/>
  <c r="D128" i="4"/>
  <c r="C128" i="4"/>
  <c r="B128" i="4"/>
  <c r="AF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AE127" i="4" s="1"/>
  <c r="M127" i="4"/>
  <c r="L127" i="4"/>
  <c r="K127" i="4"/>
  <c r="J127" i="4"/>
  <c r="I127" i="4"/>
  <c r="H127" i="4"/>
  <c r="G127" i="4"/>
  <c r="F127" i="4"/>
  <c r="AD127" i="4" s="1"/>
  <c r="E127" i="4"/>
  <c r="D127" i="4"/>
  <c r="C127" i="4"/>
  <c r="B127" i="4"/>
  <c r="AE126" i="4"/>
  <c r="AC126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AF126" i="4" s="1"/>
  <c r="L126" i="4"/>
  <c r="K126" i="4"/>
  <c r="J126" i="4"/>
  <c r="I126" i="4"/>
  <c r="H126" i="4"/>
  <c r="G126" i="4"/>
  <c r="F126" i="4"/>
  <c r="AD126" i="4" s="1"/>
  <c r="E126" i="4"/>
  <c r="D126" i="4"/>
  <c r="C126" i="4"/>
  <c r="B126" i="4"/>
  <c r="AF125" i="4"/>
  <c r="AC125" i="4"/>
  <c r="AB125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AE125" i="4" s="1"/>
  <c r="M125" i="4"/>
  <c r="L125" i="4"/>
  <c r="K125" i="4"/>
  <c r="J125" i="4"/>
  <c r="I125" i="4"/>
  <c r="H125" i="4"/>
  <c r="G125" i="4"/>
  <c r="F125" i="4"/>
  <c r="AD125" i="4" s="1"/>
  <c r="E125" i="4"/>
  <c r="D125" i="4"/>
  <c r="C125" i="4"/>
  <c r="B125" i="4"/>
  <c r="AE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AF124" i="4" s="1"/>
  <c r="L124" i="4"/>
  <c r="K124" i="4"/>
  <c r="J124" i="4"/>
  <c r="I124" i="4"/>
  <c r="H124" i="4"/>
  <c r="G124" i="4"/>
  <c r="F124" i="4"/>
  <c r="AD124" i="4" s="1"/>
  <c r="E124" i="4"/>
  <c r="D124" i="4"/>
  <c r="C124" i="4"/>
  <c r="B124" i="4"/>
  <c r="AF123" i="4"/>
  <c r="AC123" i="4"/>
  <c r="AB123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AE123" i="4" s="1"/>
  <c r="M123" i="4"/>
  <c r="L123" i="4"/>
  <c r="K123" i="4"/>
  <c r="J123" i="4"/>
  <c r="I123" i="4"/>
  <c r="H123" i="4"/>
  <c r="G123" i="4"/>
  <c r="F123" i="4"/>
  <c r="AD123" i="4" s="1"/>
  <c r="E123" i="4"/>
  <c r="D123" i="4"/>
  <c r="C123" i="4"/>
  <c r="B123" i="4"/>
  <c r="AE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AF122" i="4" s="1"/>
  <c r="L122" i="4"/>
  <c r="K122" i="4"/>
  <c r="J122" i="4"/>
  <c r="I122" i="4"/>
  <c r="H122" i="4"/>
  <c r="G122" i="4"/>
  <c r="F122" i="4"/>
  <c r="AD122" i="4" s="1"/>
  <c r="D122" i="4"/>
  <c r="C122" i="4"/>
  <c r="B122" i="4"/>
  <c r="AE121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AF121" i="4" s="1"/>
  <c r="L121" i="4"/>
  <c r="K121" i="4"/>
  <c r="J121" i="4"/>
  <c r="I121" i="4"/>
  <c r="H121" i="4"/>
  <c r="G121" i="4"/>
  <c r="F121" i="4"/>
  <c r="AD121" i="4" s="1"/>
  <c r="E121" i="4"/>
  <c r="D121" i="4"/>
  <c r="C121" i="4"/>
  <c r="B121" i="4"/>
  <c r="AF120" i="4"/>
  <c r="AC120" i="4"/>
  <c r="AB120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AE120" i="4" s="1"/>
  <c r="M120" i="4"/>
  <c r="L120" i="4"/>
  <c r="K120" i="4"/>
  <c r="J120" i="4"/>
  <c r="I120" i="4"/>
  <c r="H120" i="4"/>
  <c r="G120" i="4"/>
  <c r="F120" i="4"/>
  <c r="AD120" i="4" s="1"/>
  <c r="E120" i="4"/>
  <c r="D120" i="4"/>
  <c r="C120" i="4"/>
  <c r="B120" i="4"/>
  <c r="AE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AF119" i="4" s="1"/>
  <c r="L119" i="4"/>
  <c r="K119" i="4"/>
  <c r="J119" i="4"/>
  <c r="I119" i="4"/>
  <c r="H119" i="4"/>
  <c r="G119" i="4"/>
  <c r="F119" i="4"/>
  <c r="AD119" i="4" s="1"/>
  <c r="E119" i="4"/>
  <c r="D119" i="4"/>
  <c r="C119" i="4"/>
  <c r="B119" i="4"/>
  <c r="AF118" i="4"/>
  <c r="AC118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AE118" i="4" s="1"/>
  <c r="M118" i="4"/>
  <c r="L118" i="4"/>
  <c r="K118" i="4"/>
  <c r="J118" i="4"/>
  <c r="I118" i="4"/>
  <c r="H118" i="4"/>
  <c r="G118" i="4"/>
  <c r="F118" i="4"/>
  <c r="AD118" i="4" s="1"/>
  <c r="D118" i="4"/>
  <c r="C118" i="4"/>
  <c r="B118" i="4"/>
  <c r="AF117" i="4"/>
  <c r="AC117" i="4"/>
  <c r="AB117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AE117" i="4" s="1"/>
  <c r="M117" i="4"/>
  <c r="L117" i="4"/>
  <c r="K117" i="4"/>
  <c r="J117" i="4"/>
  <c r="I117" i="4"/>
  <c r="H117" i="4"/>
  <c r="G117" i="4"/>
  <c r="F117" i="4"/>
  <c r="AD117" i="4" s="1"/>
  <c r="D117" i="4"/>
  <c r="C117" i="4"/>
  <c r="B117" i="4"/>
  <c r="AF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AE116" i="4" s="1"/>
  <c r="M116" i="4"/>
  <c r="L116" i="4"/>
  <c r="K116" i="4"/>
  <c r="J116" i="4"/>
  <c r="I116" i="4"/>
  <c r="H116" i="4"/>
  <c r="G116" i="4"/>
  <c r="F116" i="4"/>
  <c r="AD116" i="4" s="1"/>
  <c r="E116" i="4"/>
  <c r="D116" i="4"/>
  <c r="C116" i="4"/>
  <c r="B116" i="4"/>
  <c r="AE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AF115" i="4" s="1"/>
  <c r="L115" i="4"/>
  <c r="K115" i="4"/>
  <c r="J115" i="4"/>
  <c r="I115" i="4"/>
  <c r="H115" i="4"/>
  <c r="G115" i="4"/>
  <c r="F115" i="4"/>
  <c r="AD115" i="4" s="1"/>
  <c r="E115" i="4"/>
  <c r="D115" i="4"/>
  <c r="C115" i="4"/>
  <c r="B115" i="4"/>
  <c r="AF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AE114" i="4" s="1"/>
  <c r="M114" i="4"/>
  <c r="L114" i="4"/>
  <c r="K114" i="4"/>
  <c r="J114" i="4"/>
  <c r="I114" i="4"/>
  <c r="H114" i="4"/>
  <c r="G114" i="4"/>
  <c r="F114" i="4"/>
  <c r="AD114" i="4" s="1"/>
  <c r="E114" i="4"/>
  <c r="D114" i="4"/>
  <c r="C114" i="4"/>
  <c r="B114" i="4"/>
  <c r="AE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AF113" i="4" s="1"/>
  <c r="L113" i="4"/>
  <c r="K113" i="4"/>
  <c r="J113" i="4"/>
  <c r="I113" i="4"/>
  <c r="H113" i="4"/>
  <c r="G113" i="4"/>
  <c r="F113" i="4"/>
  <c r="AD113" i="4" s="1"/>
  <c r="D113" i="4"/>
  <c r="C113" i="4"/>
  <c r="B113" i="4"/>
  <c r="AE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AF112" i="4" s="1"/>
  <c r="L112" i="4"/>
  <c r="K112" i="4"/>
  <c r="J112" i="4"/>
  <c r="I112" i="4"/>
  <c r="H112" i="4"/>
  <c r="G112" i="4"/>
  <c r="F112" i="4"/>
  <c r="AD112" i="4" s="1"/>
  <c r="E112" i="4"/>
  <c r="D112" i="4"/>
  <c r="C112" i="4"/>
  <c r="B112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D110" i="4"/>
  <c r="C110" i="4"/>
  <c r="B110" i="4"/>
  <c r="AE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AF109" i="4" s="1"/>
  <c r="L109" i="4"/>
  <c r="K109" i="4"/>
  <c r="J109" i="4"/>
  <c r="I109" i="4"/>
  <c r="H109" i="4"/>
  <c r="G109" i="4"/>
  <c r="F109" i="4"/>
  <c r="AD109" i="4" s="1"/>
  <c r="D109" i="4"/>
  <c r="C109" i="4"/>
  <c r="B109" i="4"/>
  <c r="AE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AF108" i="4" s="1"/>
  <c r="L108" i="4"/>
  <c r="K108" i="4"/>
  <c r="J108" i="4"/>
  <c r="I108" i="4"/>
  <c r="H108" i="4"/>
  <c r="G108" i="4"/>
  <c r="F108" i="4"/>
  <c r="AD108" i="4" s="1"/>
  <c r="E108" i="4"/>
  <c r="D108" i="4"/>
  <c r="C108" i="4"/>
  <c r="B108" i="4"/>
  <c r="AF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AE107" i="4" s="1"/>
  <c r="M107" i="4"/>
  <c r="L107" i="4"/>
  <c r="K107" i="4"/>
  <c r="J107" i="4"/>
  <c r="I107" i="4"/>
  <c r="H107" i="4"/>
  <c r="G107" i="4"/>
  <c r="F107" i="4"/>
  <c r="AD107" i="4" s="1"/>
  <c r="E107" i="4"/>
  <c r="D107" i="4"/>
  <c r="C107" i="4"/>
  <c r="B107" i="4"/>
  <c r="AE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AF106" i="4" s="1"/>
  <c r="L106" i="4"/>
  <c r="K106" i="4"/>
  <c r="J106" i="4"/>
  <c r="I106" i="4"/>
  <c r="H106" i="4"/>
  <c r="G106" i="4"/>
  <c r="F106" i="4"/>
  <c r="AD106" i="4" s="1"/>
  <c r="E106" i="4"/>
  <c r="D106" i="4"/>
  <c r="C106" i="4"/>
  <c r="B106" i="4"/>
  <c r="AF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AE105" i="4" s="1"/>
  <c r="M105" i="4"/>
  <c r="L105" i="4"/>
  <c r="K105" i="4"/>
  <c r="J105" i="4"/>
  <c r="I105" i="4"/>
  <c r="H105" i="4"/>
  <c r="G105" i="4"/>
  <c r="F105" i="4"/>
  <c r="AD105" i="4" s="1"/>
  <c r="E105" i="4"/>
  <c r="D105" i="4"/>
  <c r="C105" i="4"/>
  <c r="B105" i="4"/>
  <c r="AE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AF104" i="4" s="1"/>
  <c r="L104" i="4"/>
  <c r="K104" i="4"/>
  <c r="J104" i="4"/>
  <c r="I104" i="4"/>
  <c r="H104" i="4"/>
  <c r="G104" i="4"/>
  <c r="F104" i="4"/>
  <c r="AD104" i="4" s="1"/>
  <c r="E104" i="4"/>
  <c r="D104" i="4"/>
  <c r="C104" i="4"/>
  <c r="B104" i="4"/>
  <c r="AF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AE103" i="4" s="1"/>
  <c r="M103" i="4"/>
  <c r="L103" i="4"/>
  <c r="K103" i="4"/>
  <c r="J103" i="4"/>
  <c r="I103" i="4"/>
  <c r="H103" i="4"/>
  <c r="G103" i="4"/>
  <c r="F103" i="4"/>
  <c r="AD103" i="4" s="1"/>
  <c r="E103" i="4"/>
  <c r="D103" i="4"/>
  <c r="C103" i="4"/>
  <c r="B103" i="4"/>
  <c r="AE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AF102" i="4" s="1"/>
  <c r="L102" i="4"/>
  <c r="K102" i="4"/>
  <c r="J102" i="4"/>
  <c r="I102" i="4"/>
  <c r="H102" i="4"/>
  <c r="G102" i="4"/>
  <c r="F102" i="4"/>
  <c r="AD102" i="4" s="1"/>
  <c r="E102" i="4"/>
  <c r="D102" i="4"/>
  <c r="C102" i="4"/>
  <c r="B102" i="4"/>
  <c r="AF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AE101" i="4" s="1"/>
  <c r="M101" i="4"/>
  <c r="L101" i="4"/>
  <c r="K101" i="4"/>
  <c r="J101" i="4"/>
  <c r="I101" i="4"/>
  <c r="H101" i="4"/>
  <c r="G101" i="4"/>
  <c r="F101" i="4"/>
  <c r="AD101" i="4" s="1"/>
  <c r="E101" i="4"/>
  <c r="D101" i="4"/>
  <c r="C101" i="4"/>
  <c r="B101" i="4"/>
  <c r="AE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AF100" i="4" s="1"/>
  <c r="L100" i="4"/>
  <c r="K100" i="4"/>
  <c r="J100" i="4"/>
  <c r="I100" i="4"/>
  <c r="H100" i="4"/>
  <c r="G100" i="4"/>
  <c r="F100" i="4"/>
  <c r="AD100" i="4" s="1"/>
  <c r="E100" i="4"/>
  <c r="D100" i="4"/>
  <c r="C100" i="4"/>
  <c r="B100" i="4"/>
  <c r="AF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AE99" i="4" s="1"/>
  <c r="M99" i="4"/>
  <c r="L99" i="4"/>
  <c r="K99" i="4"/>
  <c r="J99" i="4"/>
  <c r="I99" i="4"/>
  <c r="H99" i="4"/>
  <c r="G99" i="4"/>
  <c r="F99" i="4"/>
  <c r="AD99" i="4" s="1"/>
  <c r="E99" i="4"/>
  <c r="D99" i="4"/>
  <c r="C99" i="4"/>
  <c r="B99" i="4"/>
  <c r="AE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AF98" i="4" s="1"/>
  <c r="L98" i="4"/>
  <c r="K98" i="4"/>
  <c r="J98" i="4"/>
  <c r="I98" i="4"/>
  <c r="H98" i="4"/>
  <c r="G98" i="4"/>
  <c r="F98" i="4"/>
  <c r="AD98" i="4" s="1"/>
  <c r="E98" i="4"/>
  <c r="D98" i="4"/>
  <c r="C98" i="4"/>
  <c r="B98" i="4"/>
  <c r="AF97" i="4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AE97" i="4" s="1"/>
  <c r="M97" i="4"/>
  <c r="L97" i="4"/>
  <c r="K97" i="4"/>
  <c r="J97" i="4"/>
  <c r="I97" i="4"/>
  <c r="H97" i="4"/>
  <c r="G97" i="4"/>
  <c r="F97" i="4"/>
  <c r="AD97" i="4" s="1"/>
  <c r="E97" i="4"/>
  <c r="D97" i="4"/>
  <c r="C97" i="4"/>
  <c r="B97" i="4"/>
  <c r="AE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AF96" i="4" s="1"/>
  <c r="L96" i="4"/>
  <c r="K96" i="4"/>
  <c r="J96" i="4"/>
  <c r="I96" i="4"/>
  <c r="H96" i="4"/>
  <c r="G96" i="4"/>
  <c r="F96" i="4"/>
  <c r="AD96" i="4" s="1"/>
  <c r="E96" i="4"/>
  <c r="D96" i="4"/>
  <c r="C96" i="4"/>
  <c r="B96" i="4"/>
  <c r="AF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AE95" i="4" s="1"/>
  <c r="M95" i="4"/>
  <c r="L95" i="4"/>
  <c r="K95" i="4"/>
  <c r="J95" i="4"/>
  <c r="I95" i="4"/>
  <c r="H95" i="4"/>
  <c r="G95" i="4"/>
  <c r="F95" i="4"/>
  <c r="AD95" i="4" s="1"/>
  <c r="E95" i="4"/>
  <c r="D95" i="4"/>
  <c r="C95" i="4"/>
  <c r="B95" i="4"/>
  <c r="AE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AF94" i="4" s="1"/>
  <c r="L94" i="4"/>
  <c r="K94" i="4"/>
  <c r="J94" i="4"/>
  <c r="I94" i="4"/>
  <c r="H94" i="4"/>
  <c r="G94" i="4"/>
  <c r="F94" i="4"/>
  <c r="AD94" i="4" s="1"/>
  <c r="E94" i="4"/>
  <c r="D94" i="4"/>
  <c r="C94" i="4"/>
  <c r="B94" i="4"/>
  <c r="AF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AE93" i="4" s="1"/>
  <c r="M93" i="4"/>
  <c r="L93" i="4"/>
  <c r="K93" i="4"/>
  <c r="J93" i="4"/>
  <c r="I93" i="4"/>
  <c r="H93" i="4"/>
  <c r="G93" i="4"/>
  <c r="F93" i="4"/>
  <c r="AD93" i="4" s="1"/>
  <c r="E93" i="4"/>
  <c r="D93" i="4"/>
  <c r="C93" i="4"/>
  <c r="B93" i="4"/>
  <c r="AE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AF92" i="4" s="1"/>
  <c r="L92" i="4"/>
  <c r="K92" i="4"/>
  <c r="J92" i="4"/>
  <c r="I92" i="4"/>
  <c r="H92" i="4"/>
  <c r="G92" i="4"/>
  <c r="F92" i="4"/>
  <c r="AD92" i="4" s="1"/>
  <c r="E92" i="4"/>
  <c r="D92" i="4"/>
  <c r="C92" i="4"/>
  <c r="B92" i="4"/>
  <c r="AF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AE91" i="4" s="1"/>
  <c r="M91" i="4"/>
  <c r="L91" i="4"/>
  <c r="K91" i="4"/>
  <c r="J91" i="4"/>
  <c r="I91" i="4"/>
  <c r="H91" i="4"/>
  <c r="G91" i="4"/>
  <c r="F91" i="4"/>
  <c r="AD91" i="4" s="1"/>
  <c r="E91" i="4"/>
  <c r="D91" i="4"/>
  <c r="C91" i="4"/>
  <c r="B91" i="4"/>
  <c r="AE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AF90" i="4" s="1"/>
  <c r="L90" i="4"/>
  <c r="K90" i="4"/>
  <c r="J90" i="4"/>
  <c r="I90" i="4"/>
  <c r="H90" i="4"/>
  <c r="G90" i="4"/>
  <c r="F90" i="4"/>
  <c r="AD90" i="4" s="1"/>
  <c r="E90" i="4"/>
  <c r="D90" i="4"/>
  <c r="C90" i="4"/>
  <c r="B90" i="4"/>
  <c r="AF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AE89" i="4" s="1"/>
  <c r="M89" i="4"/>
  <c r="L89" i="4"/>
  <c r="K89" i="4"/>
  <c r="J89" i="4"/>
  <c r="I89" i="4"/>
  <c r="H89" i="4"/>
  <c r="G89" i="4"/>
  <c r="F89" i="4"/>
  <c r="AD89" i="4" s="1"/>
  <c r="E89" i="4"/>
  <c r="D89" i="4"/>
  <c r="C89" i="4"/>
  <c r="B89" i="4"/>
  <c r="AE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AF88" i="4" s="1"/>
  <c r="L88" i="4"/>
  <c r="K88" i="4"/>
  <c r="J88" i="4"/>
  <c r="I88" i="4"/>
  <c r="H88" i="4"/>
  <c r="G88" i="4"/>
  <c r="F88" i="4"/>
  <c r="AD88" i="4" s="1"/>
  <c r="E88" i="4"/>
  <c r="D88" i="4"/>
  <c r="C88" i="4"/>
  <c r="B88" i="4"/>
  <c r="AF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AE87" i="4" s="1"/>
  <c r="M87" i="4"/>
  <c r="L87" i="4"/>
  <c r="K87" i="4"/>
  <c r="J87" i="4"/>
  <c r="I87" i="4"/>
  <c r="H87" i="4"/>
  <c r="G87" i="4"/>
  <c r="F87" i="4"/>
  <c r="AD87" i="4" s="1"/>
  <c r="E87" i="4"/>
  <c r="D87" i="4"/>
  <c r="C87" i="4"/>
  <c r="B87" i="4"/>
  <c r="AE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AF86" i="4" s="1"/>
  <c r="L86" i="4"/>
  <c r="K86" i="4"/>
  <c r="J86" i="4"/>
  <c r="I86" i="4"/>
  <c r="H86" i="4"/>
  <c r="G86" i="4"/>
  <c r="F86" i="4"/>
  <c r="AD86" i="4" s="1"/>
  <c r="E86" i="4"/>
  <c r="D86" i="4"/>
  <c r="C86" i="4"/>
  <c r="B86" i="4"/>
  <c r="AF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AE85" i="4" s="1"/>
  <c r="M85" i="4"/>
  <c r="L85" i="4"/>
  <c r="K85" i="4"/>
  <c r="J85" i="4"/>
  <c r="I85" i="4"/>
  <c r="H85" i="4"/>
  <c r="G85" i="4"/>
  <c r="F85" i="4"/>
  <c r="AD85" i="4" s="1"/>
  <c r="D85" i="4"/>
  <c r="C85" i="4"/>
  <c r="B85" i="4"/>
  <c r="AF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AE84" i="4" s="1"/>
  <c r="M84" i="4"/>
  <c r="L84" i="4"/>
  <c r="K84" i="4"/>
  <c r="J84" i="4"/>
  <c r="I84" i="4"/>
  <c r="H84" i="4"/>
  <c r="G84" i="4"/>
  <c r="F84" i="4"/>
  <c r="AD84" i="4" s="1"/>
  <c r="E84" i="4"/>
  <c r="D84" i="4"/>
  <c r="C84" i="4"/>
  <c r="B84" i="4"/>
  <c r="AE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AF83" i="4" s="1"/>
  <c r="L83" i="4"/>
  <c r="K83" i="4"/>
  <c r="J83" i="4"/>
  <c r="I83" i="4"/>
  <c r="H83" i="4"/>
  <c r="G83" i="4"/>
  <c r="F83" i="4"/>
  <c r="AD83" i="4" s="1"/>
  <c r="E83" i="4"/>
  <c r="D83" i="4"/>
  <c r="C83" i="4"/>
  <c r="B83" i="4"/>
  <c r="AF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AE82" i="4" s="1"/>
  <c r="M82" i="4"/>
  <c r="L82" i="4"/>
  <c r="K82" i="4"/>
  <c r="J82" i="4"/>
  <c r="I82" i="4"/>
  <c r="H82" i="4"/>
  <c r="G82" i="4"/>
  <c r="F82" i="4"/>
  <c r="AD82" i="4" s="1"/>
  <c r="E82" i="4"/>
  <c r="D82" i="4"/>
  <c r="C82" i="4"/>
  <c r="B82" i="4"/>
  <c r="AE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AF81" i="4" s="1"/>
  <c r="L81" i="4"/>
  <c r="K81" i="4"/>
  <c r="J81" i="4"/>
  <c r="I81" i="4"/>
  <c r="H81" i="4"/>
  <c r="G81" i="4"/>
  <c r="F81" i="4"/>
  <c r="AD81" i="4" s="1"/>
  <c r="E81" i="4"/>
  <c r="D81" i="4"/>
  <c r="C81" i="4"/>
  <c r="B81" i="4"/>
  <c r="AF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AE80" i="4" s="1"/>
  <c r="M80" i="4"/>
  <c r="L80" i="4"/>
  <c r="K80" i="4"/>
  <c r="J80" i="4"/>
  <c r="I80" i="4"/>
  <c r="H80" i="4"/>
  <c r="G80" i="4"/>
  <c r="F80" i="4"/>
  <c r="AD80" i="4" s="1"/>
  <c r="E80" i="4"/>
  <c r="D80" i="4"/>
  <c r="C80" i="4"/>
  <c r="B80" i="4"/>
  <c r="AE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AF79" i="4" s="1"/>
  <c r="L79" i="4"/>
  <c r="K79" i="4"/>
  <c r="J79" i="4"/>
  <c r="I79" i="4"/>
  <c r="H79" i="4"/>
  <c r="G79" i="4"/>
  <c r="F79" i="4"/>
  <c r="AD79" i="4" s="1"/>
  <c r="E79" i="4"/>
  <c r="D79" i="4"/>
  <c r="C79" i="4"/>
  <c r="B79" i="4"/>
  <c r="AF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AE78" i="4" s="1"/>
  <c r="M78" i="4"/>
  <c r="L78" i="4"/>
  <c r="K78" i="4"/>
  <c r="J78" i="4"/>
  <c r="I78" i="4"/>
  <c r="H78" i="4"/>
  <c r="G78" i="4"/>
  <c r="F78" i="4"/>
  <c r="AD78" i="4" s="1"/>
  <c r="E78" i="4"/>
  <c r="D78" i="4"/>
  <c r="C78" i="4"/>
  <c r="B78" i="4"/>
  <c r="AE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AF77" i="4" s="1"/>
  <c r="L77" i="4"/>
  <c r="K77" i="4"/>
  <c r="J77" i="4"/>
  <c r="I77" i="4"/>
  <c r="H77" i="4"/>
  <c r="G77" i="4"/>
  <c r="F77" i="4"/>
  <c r="AD77" i="4" s="1"/>
  <c r="E77" i="4"/>
  <c r="D77" i="4"/>
  <c r="C77" i="4"/>
  <c r="B77" i="4"/>
  <c r="AF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AE76" i="4" s="1"/>
  <c r="M76" i="4"/>
  <c r="L76" i="4"/>
  <c r="K76" i="4"/>
  <c r="J76" i="4"/>
  <c r="I76" i="4"/>
  <c r="H76" i="4"/>
  <c r="G76" i="4"/>
  <c r="F76" i="4"/>
  <c r="AD76" i="4" s="1"/>
  <c r="E76" i="4"/>
  <c r="D76" i="4"/>
  <c r="C76" i="4"/>
  <c r="B76" i="4"/>
  <c r="AE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AF75" i="4" s="1"/>
  <c r="L75" i="4"/>
  <c r="K75" i="4"/>
  <c r="J75" i="4"/>
  <c r="I75" i="4"/>
  <c r="H75" i="4"/>
  <c r="G75" i="4"/>
  <c r="F75" i="4"/>
  <c r="AD75" i="4" s="1"/>
  <c r="E75" i="4"/>
  <c r="D75" i="4"/>
  <c r="C75" i="4"/>
  <c r="B75" i="4"/>
  <c r="AF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AE74" i="4" s="1"/>
  <c r="M74" i="4"/>
  <c r="L74" i="4"/>
  <c r="K74" i="4"/>
  <c r="J74" i="4"/>
  <c r="I74" i="4"/>
  <c r="H74" i="4"/>
  <c r="G74" i="4"/>
  <c r="F74" i="4"/>
  <c r="AD74" i="4" s="1"/>
  <c r="D74" i="4"/>
  <c r="C74" i="4"/>
  <c r="B74" i="4"/>
  <c r="AF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AE73" i="4" s="1"/>
  <c r="M73" i="4"/>
  <c r="L73" i="4"/>
  <c r="K73" i="4"/>
  <c r="J73" i="4"/>
  <c r="I73" i="4"/>
  <c r="H73" i="4"/>
  <c r="G73" i="4"/>
  <c r="F73" i="4"/>
  <c r="AD73" i="4" s="1"/>
  <c r="E73" i="4"/>
  <c r="D73" i="4"/>
  <c r="C73" i="4"/>
  <c r="B73" i="4"/>
  <c r="AE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AF72" i="4" s="1"/>
  <c r="L72" i="4"/>
  <c r="K72" i="4"/>
  <c r="J72" i="4"/>
  <c r="I72" i="4"/>
  <c r="H72" i="4"/>
  <c r="G72" i="4"/>
  <c r="F72" i="4"/>
  <c r="AD72" i="4" s="1"/>
  <c r="E72" i="4"/>
  <c r="D72" i="4"/>
  <c r="C72" i="4"/>
  <c r="B72" i="4"/>
  <c r="AF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AE71" i="4" s="1"/>
  <c r="M71" i="4"/>
  <c r="L71" i="4"/>
  <c r="K71" i="4"/>
  <c r="J71" i="4"/>
  <c r="I71" i="4"/>
  <c r="H71" i="4"/>
  <c r="G71" i="4"/>
  <c r="F71" i="4"/>
  <c r="AD71" i="4" s="1"/>
  <c r="D71" i="4"/>
  <c r="C71" i="4"/>
  <c r="B71" i="4"/>
  <c r="AF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AE70" i="4" s="1"/>
  <c r="M70" i="4"/>
  <c r="L70" i="4"/>
  <c r="K70" i="4"/>
  <c r="J70" i="4"/>
  <c r="I70" i="4"/>
  <c r="H70" i="4"/>
  <c r="G70" i="4"/>
  <c r="F70" i="4"/>
  <c r="AD70" i="4" s="1"/>
  <c r="E70" i="4"/>
  <c r="D70" i="4"/>
  <c r="C70" i="4"/>
  <c r="B70" i="4"/>
  <c r="AE69" i="4"/>
  <c r="AC69" i="4"/>
  <c r="AC170" i="4" s="1"/>
  <c r="AC311" i="4" s="1"/>
  <c r="AB69" i="4"/>
  <c r="AB170" i="4" s="1"/>
  <c r="AB311" i="4" s="1"/>
  <c r="AA69" i="4"/>
  <c r="AA170" i="4" s="1"/>
  <c r="AA311" i="4" s="1"/>
  <c r="Z69" i="4"/>
  <c r="Z170" i="4" s="1"/>
  <c r="Z311" i="4" s="1"/>
  <c r="Y69" i="4"/>
  <c r="Y170" i="4" s="1"/>
  <c r="Y311" i="4" s="1"/>
  <c r="X69" i="4"/>
  <c r="X170" i="4" s="1"/>
  <c r="X311" i="4" s="1"/>
  <c r="W69" i="4"/>
  <c r="W170" i="4" s="1"/>
  <c r="W311" i="4" s="1"/>
  <c r="V69" i="4"/>
  <c r="V170" i="4" s="1"/>
  <c r="V311" i="4" s="1"/>
  <c r="U69" i="4"/>
  <c r="U170" i="4" s="1"/>
  <c r="U311" i="4" s="1"/>
  <c r="T69" i="4"/>
  <c r="T170" i="4" s="1"/>
  <c r="T311" i="4" s="1"/>
  <c r="S69" i="4"/>
  <c r="S170" i="4" s="1"/>
  <c r="S311" i="4" s="1"/>
  <c r="R69" i="4"/>
  <c r="R170" i="4" s="1"/>
  <c r="R311" i="4" s="1"/>
  <c r="Q69" i="4"/>
  <c r="Q170" i="4" s="1"/>
  <c r="Q311" i="4" s="1"/>
  <c r="P69" i="4"/>
  <c r="P170" i="4" s="1"/>
  <c r="P311" i="4" s="1"/>
  <c r="O69" i="4"/>
  <c r="O170" i="4" s="1"/>
  <c r="O311" i="4" s="1"/>
  <c r="N69" i="4"/>
  <c r="N170" i="4" s="1"/>
  <c r="N311" i="4" s="1"/>
  <c r="M69" i="4"/>
  <c r="M170" i="4" s="1"/>
  <c r="M311" i="4" s="1"/>
  <c r="L69" i="4"/>
  <c r="L170" i="4" s="1"/>
  <c r="L311" i="4" s="1"/>
  <c r="K69" i="4"/>
  <c r="K170" i="4" s="1"/>
  <c r="K311" i="4" s="1"/>
  <c r="J69" i="4"/>
  <c r="J170" i="4" s="1"/>
  <c r="J311" i="4" s="1"/>
  <c r="I69" i="4"/>
  <c r="I170" i="4" s="1"/>
  <c r="I311" i="4" s="1"/>
  <c r="H69" i="4"/>
  <c r="H170" i="4" s="1"/>
  <c r="H311" i="4" s="1"/>
  <c r="G69" i="4"/>
  <c r="G170" i="4" s="1"/>
  <c r="G311" i="4" s="1"/>
  <c r="F69" i="4"/>
  <c r="AD69" i="4" s="1"/>
  <c r="E69" i="4"/>
  <c r="D69" i="4"/>
  <c r="C69" i="4"/>
  <c r="B69" i="4"/>
  <c r="AF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AE68" i="4" s="1"/>
  <c r="M68" i="4"/>
  <c r="L68" i="4"/>
  <c r="K68" i="4"/>
  <c r="J68" i="4"/>
  <c r="I68" i="4"/>
  <c r="H68" i="4"/>
  <c r="G68" i="4"/>
  <c r="F68" i="4"/>
  <c r="AD68" i="4" s="1"/>
  <c r="D68" i="4"/>
  <c r="C68" i="4"/>
  <c r="B68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D67" i="4"/>
  <c r="C67" i="4"/>
  <c r="B67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AE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AF65" i="4" s="1"/>
  <c r="L65" i="4"/>
  <c r="K65" i="4"/>
  <c r="J65" i="4"/>
  <c r="I65" i="4"/>
  <c r="H65" i="4"/>
  <c r="G65" i="4"/>
  <c r="F65" i="4"/>
  <c r="AD65" i="4" s="1"/>
  <c r="D65" i="4"/>
  <c r="C65" i="4"/>
  <c r="B65" i="4"/>
  <c r="AE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AF64" i="4" s="1"/>
  <c r="L64" i="4"/>
  <c r="K64" i="4"/>
  <c r="J64" i="4"/>
  <c r="I64" i="4"/>
  <c r="H64" i="4"/>
  <c r="G64" i="4"/>
  <c r="F64" i="4"/>
  <c r="AD64" i="4" s="1"/>
  <c r="E64" i="4"/>
  <c r="D64" i="4"/>
  <c r="C64" i="4"/>
  <c r="B64" i="4"/>
  <c r="AF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AE63" i="4" s="1"/>
  <c r="M63" i="4"/>
  <c r="L63" i="4"/>
  <c r="K63" i="4"/>
  <c r="J63" i="4"/>
  <c r="I63" i="4"/>
  <c r="H63" i="4"/>
  <c r="G63" i="4"/>
  <c r="F63" i="4"/>
  <c r="AD63" i="4" s="1"/>
  <c r="E63" i="4"/>
  <c r="D63" i="4"/>
  <c r="C63" i="4"/>
  <c r="B63" i="4"/>
  <c r="AE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AF62" i="4" s="1"/>
  <c r="L62" i="4"/>
  <c r="K62" i="4"/>
  <c r="J62" i="4"/>
  <c r="I62" i="4"/>
  <c r="H62" i="4"/>
  <c r="G62" i="4"/>
  <c r="F62" i="4"/>
  <c r="AD62" i="4" s="1"/>
  <c r="E62" i="4"/>
  <c r="D62" i="4"/>
  <c r="C62" i="4"/>
  <c r="B62" i="4"/>
  <c r="AF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AE61" i="4" s="1"/>
  <c r="M61" i="4"/>
  <c r="L61" i="4"/>
  <c r="K61" i="4"/>
  <c r="J61" i="4"/>
  <c r="I61" i="4"/>
  <c r="H61" i="4"/>
  <c r="G61" i="4"/>
  <c r="F61" i="4"/>
  <c r="AD61" i="4" s="1"/>
  <c r="E61" i="4"/>
  <c r="D61" i="4"/>
  <c r="C61" i="4"/>
  <c r="B61" i="4"/>
  <c r="AE60" i="4"/>
  <c r="AE289" i="4" s="1"/>
  <c r="AC60" i="4"/>
  <c r="AC289" i="4" s="1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AF60" i="4" s="1"/>
  <c r="AF289" i="4" s="1"/>
  <c r="L60" i="4"/>
  <c r="L289" i="4" s="1"/>
  <c r="K60" i="4"/>
  <c r="K289" i="4" s="1"/>
  <c r="J60" i="4"/>
  <c r="J289" i="4" s="1"/>
  <c r="I60" i="4"/>
  <c r="I289" i="4" s="1"/>
  <c r="H60" i="4"/>
  <c r="H289" i="4" s="1"/>
  <c r="G60" i="4"/>
  <c r="G289" i="4" s="1"/>
  <c r="F60" i="4"/>
  <c r="F289" i="4" s="1"/>
  <c r="D60" i="4"/>
  <c r="C60" i="4"/>
  <c r="B60" i="4"/>
  <c r="AE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AF59" i="4" s="1"/>
  <c r="L59" i="4"/>
  <c r="K59" i="4"/>
  <c r="J59" i="4"/>
  <c r="I59" i="4"/>
  <c r="H59" i="4"/>
  <c r="G59" i="4"/>
  <c r="F59" i="4"/>
  <c r="AD59" i="4" s="1"/>
  <c r="E59" i="4"/>
  <c r="D59" i="4"/>
  <c r="C59" i="4"/>
  <c r="B59" i="4"/>
  <c r="AF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AE58" i="4" s="1"/>
  <c r="M58" i="4"/>
  <c r="L58" i="4"/>
  <c r="K58" i="4"/>
  <c r="J58" i="4"/>
  <c r="I58" i="4"/>
  <c r="H58" i="4"/>
  <c r="G58" i="4"/>
  <c r="F58" i="4"/>
  <c r="AD58" i="4" s="1"/>
  <c r="E58" i="4"/>
  <c r="D58" i="4"/>
  <c r="C58" i="4"/>
  <c r="B58" i="4"/>
  <c r="AE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AF57" i="4" s="1"/>
  <c r="L57" i="4"/>
  <c r="K57" i="4"/>
  <c r="J57" i="4"/>
  <c r="I57" i="4"/>
  <c r="H57" i="4"/>
  <c r="G57" i="4"/>
  <c r="F57" i="4"/>
  <c r="AD57" i="4" s="1"/>
  <c r="E57" i="4"/>
  <c r="D57" i="4"/>
  <c r="C57" i="4"/>
  <c r="B57" i="4"/>
  <c r="AF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AE56" i="4" s="1"/>
  <c r="M56" i="4"/>
  <c r="L56" i="4"/>
  <c r="K56" i="4"/>
  <c r="J56" i="4"/>
  <c r="I56" i="4"/>
  <c r="H56" i="4"/>
  <c r="G56" i="4"/>
  <c r="F56" i="4"/>
  <c r="AD56" i="4" s="1"/>
  <c r="E56" i="4"/>
  <c r="D56" i="4"/>
  <c r="C56" i="4"/>
  <c r="B56" i="4"/>
  <c r="AE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AF55" i="4" s="1"/>
  <c r="L55" i="4"/>
  <c r="K55" i="4"/>
  <c r="J55" i="4"/>
  <c r="I55" i="4"/>
  <c r="H55" i="4"/>
  <c r="G55" i="4"/>
  <c r="F55" i="4"/>
  <c r="AD55" i="4" s="1"/>
  <c r="E55" i="4"/>
  <c r="D55" i="4"/>
  <c r="C55" i="4"/>
  <c r="B55" i="4"/>
  <c r="AF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AE54" i="4" s="1"/>
  <c r="M54" i="4"/>
  <c r="L54" i="4"/>
  <c r="K54" i="4"/>
  <c r="J54" i="4"/>
  <c r="I54" i="4"/>
  <c r="H54" i="4"/>
  <c r="G54" i="4"/>
  <c r="F54" i="4"/>
  <c r="AD54" i="4" s="1"/>
  <c r="E54" i="4"/>
  <c r="D54" i="4"/>
  <c r="C54" i="4"/>
  <c r="B54" i="4"/>
  <c r="AE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AF53" i="4" s="1"/>
  <c r="L53" i="4"/>
  <c r="K53" i="4"/>
  <c r="J53" i="4"/>
  <c r="I53" i="4"/>
  <c r="H53" i="4"/>
  <c r="G53" i="4"/>
  <c r="F53" i="4"/>
  <c r="AD53" i="4" s="1"/>
  <c r="E53" i="4"/>
  <c r="D53" i="4"/>
  <c r="C53" i="4"/>
  <c r="B53" i="4"/>
  <c r="AF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AE52" i="4" s="1"/>
  <c r="M52" i="4"/>
  <c r="L52" i="4"/>
  <c r="K52" i="4"/>
  <c r="J52" i="4"/>
  <c r="I52" i="4"/>
  <c r="H52" i="4"/>
  <c r="G52" i="4"/>
  <c r="F52" i="4"/>
  <c r="AD52" i="4" s="1"/>
  <c r="E52" i="4"/>
  <c r="D52" i="4"/>
  <c r="C52" i="4"/>
  <c r="B52" i="4"/>
  <c r="AE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AF51" i="4" s="1"/>
  <c r="L51" i="4"/>
  <c r="K51" i="4"/>
  <c r="J51" i="4"/>
  <c r="I51" i="4"/>
  <c r="H51" i="4"/>
  <c r="G51" i="4"/>
  <c r="F51" i="4"/>
  <c r="AD51" i="4" s="1"/>
  <c r="E51" i="4"/>
  <c r="D51" i="4"/>
  <c r="C51" i="4"/>
  <c r="B51" i="4"/>
  <c r="AF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AE50" i="4" s="1"/>
  <c r="M50" i="4"/>
  <c r="L50" i="4"/>
  <c r="K50" i="4"/>
  <c r="J50" i="4"/>
  <c r="I50" i="4"/>
  <c r="H50" i="4"/>
  <c r="G50" i="4"/>
  <c r="F50" i="4"/>
  <c r="AD50" i="4" s="1"/>
  <c r="E50" i="4"/>
  <c r="D50" i="4"/>
  <c r="C50" i="4"/>
  <c r="B50" i="4"/>
  <c r="AE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AF49" i="4" s="1"/>
  <c r="L49" i="4"/>
  <c r="K49" i="4"/>
  <c r="J49" i="4"/>
  <c r="I49" i="4"/>
  <c r="H49" i="4"/>
  <c r="G49" i="4"/>
  <c r="F49" i="4"/>
  <c r="AD49" i="4" s="1"/>
  <c r="E49" i="4"/>
  <c r="D49" i="4"/>
  <c r="C49" i="4"/>
  <c r="B49" i="4"/>
  <c r="AF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AE48" i="4" s="1"/>
  <c r="M48" i="4"/>
  <c r="L48" i="4"/>
  <c r="K48" i="4"/>
  <c r="J48" i="4"/>
  <c r="I48" i="4"/>
  <c r="H48" i="4"/>
  <c r="G48" i="4"/>
  <c r="F48" i="4"/>
  <c r="AD48" i="4" s="1"/>
  <c r="E48" i="4"/>
  <c r="D48" i="4"/>
  <c r="C48" i="4"/>
  <c r="B48" i="4"/>
  <c r="AE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AF47" i="4" s="1"/>
  <c r="L47" i="4"/>
  <c r="K47" i="4"/>
  <c r="J47" i="4"/>
  <c r="I47" i="4"/>
  <c r="H47" i="4"/>
  <c r="G47" i="4"/>
  <c r="F47" i="4"/>
  <c r="AD47" i="4" s="1"/>
  <c r="D47" i="4"/>
  <c r="C47" i="4"/>
  <c r="B47" i="4"/>
  <c r="AE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AF46" i="4" s="1"/>
  <c r="L46" i="4"/>
  <c r="K46" i="4"/>
  <c r="J46" i="4"/>
  <c r="I46" i="4"/>
  <c r="H46" i="4"/>
  <c r="G46" i="4"/>
  <c r="F46" i="4"/>
  <c r="AD46" i="4" s="1"/>
  <c r="D46" i="4"/>
  <c r="C46" i="4"/>
  <c r="B46" i="4"/>
  <c r="AE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AF45" i="4" s="1"/>
  <c r="L45" i="4"/>
  <c r="K45" i="4"/>
  <c r="J45" i="4"/>
  <c r="I45" i="4"/>
  <c r="H45" i="4"/>
  <c r="G45" i="4"/>
  <c r="F45" i="4"/>
  <c r="AD45" i="4" s="1"/>
  <c r="D45" i="4"/>
  <c r="C45" i="4"/>
  <c r="B45" i="4"/>
  <c r="AE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AF44" i="4" s="1"/>
  <c r="L44" i="4"/>
  <c r="K44" i="4"/>
  <c r="J44" i="4"/>
  <c r="I44" i="4"/>
  <c r="H44" i="4"/>
  <c r="G44" i="4"/>
  <c r="F44" i="4"/>
  <c r="AD44" i="4" s="1"/>
  <c r="E44" i="4"/>
  <c r="D44" i="4"/>
  <c r="C44" i="4"/>
  <c r="B44" i="4"/>
  <c r="AF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AE43" i="4" s="1"/>
  <c r="M43" i="4"/>
  <c r="L43" i="4"/>
  <c r="K43" i="4"/>
  <c r="J43" i="4"/>
  <c r="I43" i="4"/>
  <c r="H43" i="4"/>
  <c r="G43" i="4"/>
  <c r="F43" i="4"/>
  <c r="AD43" i="4" s="1"/>
  <c r="E43" i="4"/>
  <c r="D43" i="4"/>
  <c r="C43" i="4"/>
  <c r="B43" i="4"/>
  <c r="AE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AF42" i="4" s="1"/>
  <c r="L42" i="4"/>
  <c r="K42" i="4"/>
  <c r="J42" i="4"/>
  <c r="I42" i="4"/>
  <c r="H42" i="4"/>
  <c r="G42" i="4"/>
  <c r="F42" i="4"/>
  <c r="AD42" i="4" s="1"/>
  <c r="E42" i="4"/>
  <c r="D42" i="4"/>
  <c r="C42" i="4"/>
  <c r="B42" i="4"/>
  <c r="AF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AE41" i="4" s="1"/>
  <c r="M41" i="4"/>
  <c r="L41" i="4"/>
  <c r="K41" i="4"/>
  <c r="J41" i="4"/>
  <c r="I41" i="4"/>
  <c r="H41" i="4"/>
  <c r="G41" i="4"/>
  <c r="F41" i="4"/>
  <c r="AD41" i="4" s="1"/>
  <c r="E41" i="4"/>
  <c r="D41" i="4"/>
  <c r="C41" i="4"/>
  <c r="B41" i="4"/>
  <c r="AE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AF40" i="4" s="1"/>
  <c r="L40" i="4"/>
  <c r="K40" i="4"/>
  <c r="J40" i="4"/>
  <c r="I40" i="4"/>
  <c r="H40" i="4"/>
  <c r="G40" i="4"/>
  <c r="F40" i="4"/>
  <c r="AD40" i="4" s="1"/>
  <c r="E40" i="4"/>
  <c r="D40" i="4"/>
  <c r="C40" i="4"/>
  <c r="B40" i="4"/>
  <c r="AF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AE39" i="4" s="1"/>
  <c r="M39" i="4"/>
  <c r="L39" i="4"/>
  <c r="K39" i="4"/>
  <c r="J39" i="4"/>
  <c r="I39" i="4"/>
  <c r="H39" i="4"/>
  <c r="G39" i="4"/>
  <c r="F39" i="4"/>
  <c r="AD39" i="4" s="1"/>
  <c r="E39" i="4"/>
  <c r="D39" i="4"/>
  <c r="C39" i="4"/>
  <c r="B39" i="4"/>
  <c r="AE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AF38" i="4" s="1"/>
  <c r="L38" i="4"/>
  <c r="K38" i="4"/>
  <c r="J38" i="4"/>
  <c r="I38" i="4"/>
  <c r="H38" i="4"/>
  <c r="G38" i="4"/>
  <c r="F38" i="4"/>
  <c r="AD38" i="4" s="1"/>
  <c r="E38" i="4"/>
  <c r="D38" i="4"/>
  <c r="C38" i="4"/>
  <c r="B38" i="4"/>
  <c r="AF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AE37" i="4" s="1"/>
  <c r="M37" i="4"/>
  <c r="L37" i="4"/>
  <c r="K37" i="4"/>
  <c r="J37" i="4"/>
  <c r="I37" i="4"/>
  <c r="H37" i="4"/>
  <c r="G37" i="4"/>
  <c r="F37" i="4"/>
  <c r="AD37" i="4" s="1"/>
  <c r="E37" i="4"/>
  <c r="D37" i="4"/>
  <c r="C37" i="4"/>
  <c r="B37" i="4"/>
  <c r="AE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AF36" i="4" s="1"/>
  <c r="L36" i="4"/>
  <c r="K36" i="4"/>
  <c r="J36" i="4"/>
  <c r="I36" i="4"/>
  <c r="H36" i="4"/>
  <c r="G36" i="4"/>
  <c r="F36" i="4"/>
  <c r="AD36" i="4" s="1"/>
  <c r="E36" i="4"/>
  <c r="D36" i="4"/>
  <c r="C36" i="4"/>
  <c r="B36" i="4"/>
  <c r="AF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AE35" i="4" s="1"/>
  <c r="M35" i="4"/>
  <c r="L35" i="4"/>
  <c r="K35" i="4"/>
  <c r="J35" i="4"/>
  <c r="I35" i="4"/>
  <c r="H35" i="4"/>
  <c r="G35" i="4"/>
  <c r="F35" i="4"/>
  <c r="AD35" i="4" s="1"/>
  <c r="E35" i="4"/>
  <c r="D35" i="4"/>
  <c r="C35" i="4"/>
  <c r="B35" i="4"/>
  <c r="AE34" i="4"/>
  <c r="AC34" i="4"/>
  <c r="AC291" i="4" s="1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AF34" i="4" s="1"/>
  <c r="AF291" i="4" s="1"/>
  <c r="L34" i="4"/>
  <c r="L291" i="4" s="1"/>
  <c r="K34" i="4"/>
  <c r="K291" i="4" s="1"/>
  <c r="J34" i="4"/>
  <c r="J291" i="4" s="1"/>
  <c r="I34" i="4"/>
  <c r="I291" i="4" s="1"/>
  <c r="H34" i="4"/>
  <c r="H291" i="4" s="1"/>
  <c r="G34" i="4"/>
  <c r="G291" i="4" s="1"/>
  <c r="F34" i="4"/>
  <c r="F291" i="4" s="1"/>
  <c r="E34" i="4"/>
  <c r="D34" i="4"/>
  <c r="C34" i="4"/>
  <c r="B34" i="4"/>
  <c r="AF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AE33" i="4" s="1"/>
  <c r="M33" i="4"/>
  <c r="L33" i="4"/>
  <c r="K33" i="4"/>
  <c r="J33" i="4"/>
  <c r="I33" i="4"/>
  <c r="H33" i="4"/>
  <c r="G33" i="4"/>
  <c r="F33" i="4"/>
  <c r="AD33" i="4" s="1"/>
  <c r="E33" i="4"/>
  <c r="D33" i="4"/>
  <c r="C33" i="4"/>
  <c r="B33" i="4"/>
  <c r="AE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AF32" i="4" s="1"/>
  <c r="L32" i="4"/>
  <c r="K32" i="4"/>
  <c r="J32" i="4"/>
  <c r="I32" i="4"/>
  <c r="H32" i="4"/>
  <c r="G32" i="4"/>
  <c r="F32" i="4"/>
  <c r="AD32" i="4" s="1"/>
  <c r="E32" i="4"/>
  <c r="D32" i="4"/>
  <c r="C32" i="4"/>
  <c r="B32" i="4"/>
  <c r="AF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AE31" i="4" s="1"/>
  <c r="M31" i="4"/>
  <c r="L31" i="4"/>
  <c r="K31" i="4"/>
  <c r="J31" i="4"/>
  <c r="I31" i="4"/>
  <c r="H31" i="4"/>
  <c r="G31" i="4"/>
  <c r="F31" i="4"/>
  <c r="AD31" i="4" s="1"/>
  <c r="E31" i="4"/>
  <c r="D31" i="4"/>
  <c r="C31" i="4"/>
  <c r="B31" i="4"/>
  <c r="AE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AF30" i="4" s="1"/>
  <c r="L30" i="4"/>
  <c r="K30" i="4"/>
  <c r="J30" i="4"/>
  <c r="I30" i="4"/>
  <c r="H30" i="4"/>
  <c r="G30" i="4"/>
  <c r="F30" i="4"/>
  <c r="AD30" i="4" s="1"/>
  <c r="E30" i="4"/>
  <c r="D30" i="4"/>
  <c r="C30" i="4"/>
  <c r="B30" i="4"/>
  <c r="AF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AE29" i="4" s="1"/>
  <c r="M29" i="4"/>
  <c r="L29" i="4"/>
  <c r="K29" i="4"/>
  <c r="J29" i="4"/>
  <c r="I29" i="4"/>
  <c r="H29" i="4"/>
  <c r="G29" i="4"/>
  <c r="F29" i="4"/>
  <c r="AD29" i="4" s="1"/>
  <c r="E29" i="4"/>
  <c r="D29" i="4"/>
  <c r="C29" i="4"/>
  <c r="B29" i="4"/>
  <c r="AE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AF28" i="4" s="1"/>
  <c r="L28" i="4"/>
  <c r="K28" i="4"/>
  <c r="J28" i="4"/>
  <c r="I28" i="4"/>
  <c r="H28" i="4"/>
  <c r="G28" i="4"/>
  <c r="F28" i="4"/>
  <c r="AD28" i="4" s="1"/>
  <c r="E28" i="4"/>
  <c r="D28" i="4"/>
  <c r="C28" i="4"/>
  <c r="B28" i="4"/>
  <c r="AF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AE27" i="4" s="1"/>
  <c r="M27" i="4"/>
  <c r="L27" i="4"/>
  <c r="K27" i="4"/>
  <c r="J27" i="4"/>
  <c r="I27" i="4"/>
  <c r="H27" i="4"/>
  <c r="G27" i="4"/>
  <c r="F27" i="4"/>
  <c r="AD27" i="4" s="1"/>
  <c r="E27" i="4"/>
  <c r="D27" i="4"/>
  <c r="C27" i="4"/>
  <c r="B27" i="4"/>
  <c r="AE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AF26" i="4" s="1"/>
  <c r="L26" i="4"/>
  <c r="K26" i="4"/>
  <c r="J26" i="4"/>
  <c r="I26" i="4"/>
  <c r="H26" i="4"/>
  <c r="G26" i="4"/>
  <c r="F26" i="4"/>
  <c r="AD26" i="4" s="1"/>
  <c r="E26" i="4"/>
  <c r="D26" i="4"/>
  <c r="C26" i="4"/>
  <c r="B26" i="4"/>
  <c r="AF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AE25" i="4" s="1"/>
  <c r="M25" i="4"/>
  <c r="L25" i="4"/>
  <c r="K25" i="4"/>
  <c r="J25" i="4"/>
  <c r="I25" i="4"/>
  <c r="H25" i="4"/>
  <c r="G25" i="4"/>
  <c r="F25" i="4"/>
  <c r="AD25" i="4" s="1"/>
  <c r="E25" i="4"/>
  <c r="D25" i="4"/>
  <c r="C25" i="4"/>
  <c r="B25" i="4"/>
  <c r="AE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AF24" i="4" s="1"/>
  <c r="L24" i="4"/>
  <c r="K24" i="4"/>
  <c r="J24" i="4"/>
  <c r="I24" i="4"/>
  <c r="H24" i="4"/>
  <c r="G24" i="4"/>
  <c r="F24" i="4"/>
  <c r="AD24" i="4" s="1"/>
  <c r="E24" i="4"/>
  <c r="D24" i="4"/>
  <c r="C24" i="4"/>
  <c r="B24" i="4"/>
  <c r="AF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AE23" i="4" s="1"/>
  <c r="M23" i="4"/>
  <c r="L23" i="4"/>
  <c r="K23" i="4"/>
  <c r="J23" i="4"/>
  <c r="I23" i="4"/>
  <c r="H23" i="4"/>
  <c r="G23" i="4"/>
  <c r="F23" i="4"/>
  <c r="AD23" i="4" s="1"/>
  <c r="E23" i="4"/>
  <c r="D23" i="4"/>
  <c r="C23" i="4"/>
  <c r="B23" i="4"/>
  <c r="AE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AF22" i="4" s="1"/>
  <c r="L22" i="4"/>
  <c r="K22" i="4"/>
  <c r="J22" i="4"/>
  <c r="I22" i="4"/>
  <c r="H22" i="4"/>
  <c r="G22" i="4"/>
  <c r="F22" i="4"/>
  <c r="AD22" i="4" s="1"/>
  <c r="E22" i="4"/>
  <c r="D22" i="4"/>
  <c r="C22" i="4"/>
  <c r="B22" i="4"/>
  <c r="AF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AE21" i="4" s="1"/>
  <c r="M21" i="4"/>
  <c r="L21" i="4"/>
  <c r="K21" i="4"/>
  <c r="J21" i="4"/>
  <c r="I21" i="4"/>
  <c r="H21" i="4"/>
  <c r="G21" i="4"/>
  <c r="F21" i="4"/>
  <c r="AD21" i="4" s="1"/>
  <c r="D21" i="4"/>
  <c r="C21" i="4"/>
  <c r="B21" i="4"/>
  <c r="AF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AE20" i="4" s="1"/>
  <c r="M20" i="4"/>
  <c r="L20" i="4"/>
  <c r="K20" i="4"/>
  <c r="J20" i="4"/>
  <c r="I20" i="4"/>
  <c r="H20" i="4"/>
  <c r="G20" i="4"/>
  <c r="F20" i="4"/>
  <c r="AD20" i="4" s="1"/>
  <c r="E20" i="4"/>
  <c r="D20" i="4"/>
  <c r="C20" i="4"/>
  <c r="B20" i="4"/>
  <c r="AE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AF19" i="4" s="1"/>
  <c r="L19" i="4"/>
  <c r="K19" i="4"/>
  <c r="J19" i="4"/>
  <c r="I19" i="4"/>
  <c r="H19" i="4"/>
  <c r="G19" i="4"/>
  <c r="F19" i="4"/>
  <c r="AD19" i="4" s="1"/>
  <c r="E19" i="4"/>
  <c r="D19" i="4"/>
  <c r="C19" i="4"/>
  <c r="B19" i="4"/>
  <c r="AF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AE18" i="4" s="1"/>
  <c r="M18" i="4"/>
  <c r="L18" i="4"/>
  <c r="K18" i="4"/>
  <c r="J18" i="4"/>
  <c r="I18" i="4"/>
  <c r="H18" i="4"/>
  <c r="G18" i="4"/>
  <c r="F18" i="4"/>
  <c r="AD18" i="4" s="1"/>
  <c r="D18" i="4"/>
  <c r="C18" i="4"/>
  <c r="B18" i="4"/>
  <c r="AF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AE17" i="4" s="1"/>
  <c r="M17" i="4"/>
  <c r="L17" i="4"/>
  <c r="K17" i="4"/>
  <c r="J17" i="4"/>
  <c r="I17" i="4"/>
  <c r="H17" i="4"/>
  <c r="G17" i="4"/>
  <c r="F17" i="4"/>
  <c r="AD17" i="4" s="1"/>
  <c r="E17" i="4"/>
  <c r="D17" i="4"/>
  <c r="C17" i="4"/>
  <c r="B17" i="4"/>
  <c r="AE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AF16" i="4" s="1"/>
  <c r="L16" i="4"/>
  <c r="K16" i="4"/>
  <c r="J16" i="4"/>
  <c r="I16" i="4"/>
  <c r="H16" i="4"/>
  <c r="G16" i="4"/>
  <c r="F16" i="4"/>
  <c r="AD16" i="4" s="1"/>
  <c r="E16" i="4"/>
  <c r="D16" i="4"/>
  <c r="C16" i="4"/>
  <c r="B16" i="4"/>
  <c r="AF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AE15" i="4" s="1"/>
  <c r="M15" i="4"/>
  <c r="L15" i="4"/>
  <c r="K15" i="4"/>
  <c r="J15" i="4"/>
  <c r="I15" i="4"/>
  <c r="H15" i="4"/>
  <c r="G15" i="4"/>
  <c r="F15" i="4"/>
  <c r="AD15" i="4" s="1"/>
  <c r="E15" i="4"/>
  <c r="D15" i="4"/>
  <c r="C15" i="4"/>
  <c r="B15" i="4"/>
  <c r="AE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AF14" i="4" s="1"/>
  <c r="L14" i="4"/>
  <c r="K14" i="4"/>
  <c r="J14" i="4"/>
  <c r="I14" i="4"/>
  <c r="H14" i="4"/>
  <c r="G14" i="4"/>
  <c r="F14" i="4"/>
  <c r="AD14" i="4" s="1"/>
  <c r="E14" i="4"/>
  <c r="D14" i="4"/>
  <c r="C14" i="4"/>
  <c r="B14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AE13" i="4" s="1"/>
  <c r="M13" i="4"/>
  <c r="AF13" i="4" s="1"/>
  <c r="L13" i="4"/>
  <c r="K13" i="4"/>
  <c r="J13" i="4"/>
  <c r="I13" i="4"/>
  <c r="H13" i="4"/>
  <c r="G13" i="4"/>
  <c r="F13" i="4"/>
  <c r="AD13" i="4" s="1"/>
  <c r="E13" i="4"/>
  <c r="D13" i="4"/>
  <c r="C13" i="4"/>
  <c r="B13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AE12" i="4" s="1"/>
  <c r="M12" i="4"/>
  <c r="AF12" i="4" s="1"/>
  <c r="L12" i="4"/>
  <c r="K12" i="4"/>
  <c r="J12" i="4"/>
  <c r="I12" i="4"/>
  <c r="H12" i="4"/>
  <c r="G12" i="4"/>
  <c r="F12" i="4"/>
  <c r="AD12" i="4" s="1"/>
  <c r="E12" i="4"/>
  <c r="D12" i="4"/>
  <c r="C12" i="4"/>
  <c r="B12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AE11" i="4" s="1"/>
  <c r="M11" i="4"/>
  <c r="AF11" i="4" s="1"/>
  <c r="L11" i="4"/>
  <c r="K11" i="4"/>
  <c r="J11" i="4"/>
  <c r="I11" i="4"/>
  <c r="H11" i="4"/>
  <c r="G11" i="4"/>
  <c r="F11" i="4"/>
  <c r="AD11" i="4" s="1"/>
  <c r="E11" i="4"/>
  <c r="D11" i="4"/>
  <c r="C11" i="4"/>
  <c r="B11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AE10" i="4" s="1"/>
  <c r="M10" i="4"/>
  <c r="AF10" i="4" s="1"/>
  <c r="L10" i="4"/>
  <c r="K10" i="4"/>
  <c r="J10" i="4"/>
  <c r="I10" i="4"/>
  <c r="H10" i="4"/>
  <c r="G10" i="4"/>
  <c r="F10" i="4"/>
  <c r="AD10" i="4" s="1"/>
  <c r="E10" i="4"/>
  <c r="D10" i="4"/>
  <c r="C10" i="4"/>
  <c r="B10" i="4"/>
  <c r="AC9" i="4"/>
  <c r="AC217" i="4" s="1"/>
  <c r="AB9" i="4"/>
  <c r="AB217" i="4" s="1"/>
  <c r="AA9" i="4"/>
  <c r="AA217" i="4" s="1"/>
  <c r="Z9" i="4"/>
  <c r="Z217" i="4" s="1"/>
  <c r="Y9" i="4"/>
  <c r="Y217" i="4" s="1"/>
  <c r="X9" i="4"/>
  <c r="X217" i="4" s="1"/>
  <c r="W9" i="4"/>
  <c r="W217" i="4" s="1"/>
  <c r="V9" i="4"/>
  <c r="V217" i="4" s="1"/>
  <c r="U9" i="4"/>
  <c r="U217" i="4" s="1"/>
  <c r="T9" i="4"/>
  <c r="T217" i="4" s="1"/>
  <c r="S9" i="4"/>
  <c r="S217" i="4" s="1"/>
  <c r="R9" i="4"/>
  <c r="R217" i="4" s="1"/>
  <c r="Q9" i="4"/>
  <c r="Q217" i="4" s="1"/>
  <c r="P9" i="4"/>
  <c r="P217" i="4" s="1"/>
  <c r="O9" i="4"/>
  <c r="O217" i="4" s="1"/>
  <c r="N9" i="4"/>
  <c r="N217" i="4" s="1"/>
  <c r="M9" i="4"/>
  <c r="M217" i="4" s="1"/>
  <c r="L9" i="4"/>
  <c r="L217" i="4" s="1"/>
  <c r="K9" i="4"/>
  <c r="K217" i="4" s="1"/>
  <c r="J9" i="4"/>
  <c r="J217" i="4" s="1"/>
  <c r="I9" i="4"/>
  <c r="I217" i="4" s="1"/>
  <c r="H9" i="4"/>
  <c r="H217" i="4" s="1"/>
  <c r="G9" i="4"/>
  <c r="G217" i="4" s="1"/>
  <c r="F9" i="4"/>
  <c r="F217" i="4" s="1"/>
  <c r="D9" i="4"/>
  <c r="C9" i="4"/>
  <c r="B9" i="4"/>
  <c r="C4" i="4"/>
  <c r="D4" i="4" s="1"/>
  <c r="F4" i="4" s="1"/>
  <c r="AG212" i="4" l="1"/>
  <c r="AG219" i="4"/>
  <c r="AG191" i="4"/>
  <c r="AG198" i="4"/>
  <c r="F172" i="4"/>
  <c r="G4" i="4"/>
  <c r="AD9" i="4"/>
  <c r="AF9" i="4"/>
  <c r="AB249" i="4"/>
  <c r="AC249" i="4"/>
  <c r="AA249" i="4"/>
  <c r="Y249" i="4"/>
  <c r="W249" i="4"/>
  <c r="U249" i="4"/>
  <c r="S249" i="4"/>
  <c r="Q249" i="4"/>
  <c r="O249" i="4"/>
  <c r="M249" i="4"/>
  <c r="K249" i="4"/>
  <c r="I249" i="4"/>
  <c r="G249" i="4"/>
  <c r="AB248" i="4"/>
  <c r="Z248" i="4"/>
  <c r="X248" i="4"/>
  <c r="V248" i="4"/>
  <c r="T248" i="4"/>
  <c r="R248" i="4"/>
  <c r="P248" i="4"/>
  <c r="N248" i="4"/>
  <c r="L248" i="4"/>
  <c r="J248" i="4"/>
  <c r="Z249" i="4"/>
  <c r="V249" i="4"/>
  <c r="R249" i="4"/>
  <c r="N249" i="4"/>
  <c r="J249" i="4"/>
  <c r="F249" i="4"/>
  <c r="AC248" i="4"/>
  <c r="Y248" i="4"/>
  <c r="U248" i="4"/>
  <c r="Q248" i="4"/>
  <c r="M248" i="4"/>
  <c r="I248" i="4"/>
  <c r="G248" i="4"/>
  <c r="AB247" i="4"/>
  <c r="Z247" i="4"/>
  <c r="X247" i="4"/>
  <c r="V247" i="4"/>
  <c r="T247" i="4"/>
  <c r="R247" i="4"/>
  <c r="P247" i="4"/>
  <c r="N247" i="4"/>
  <c r="L247" i="4"/>
  <c r="J247" i="4"/>
  <c r="H247" i="4"/>
  <c r="F247" i="4"/>
  <c r="AC246" i="4"/>
  <c r="AA246" i="4"/>
  <c r="Y246" i="4"/>
  <c r="W246" i="4"/>
  <c r="U246" i="4"/>
  <c r="S246" i="4"/>
  <c r="Q246" i="4"/>
  <c r="O246" i="4"/>
  <c r="M246" i="4"/>
  <c r="K246" i="4"/>
  <c r="I246" i="4"/>
  <c r="G246" i="4"/>
  <c r="AB245" i="4"/>
  <c r="Z245" i="4"/>
  <c r="X245" i="4"/>
  <c r="V245" i="4"/>
  <c r="T245" i="4"/>
  <c r="R245" i="4"/>
  <c r="P245" i="4"/>
  <c r="N245" i="4"/>
  <c r="L245" i="4"/>
  <c r="J245" i="4"/>
  <c r="H245" i="4"/>
  <c r="F245" i="4"/>
  <c r="AC244" i="4"/>
  <c r="AA244" i="4"/>
  <c r="Y244" i="4"/>
  <c r="W244" i="4"/>
  <c r="U244" i="4"/>
  <c r="S244" i="4"/>
  <c r="Q244" i="4"/>
  <c r="O244" i="4"/>
  <c r="M244" i="4"/>
  <c r="K244" i="4"/>
  <c r="I244" i="4"/>
  <c r="G244" i="4"/>
  <c r="AB243" i="4"/>
  <c r="Z243" i="4"/>
  <c r="X243" i="4"/>
  <c r="V243" i="4"/>
  <c r="T243" i="4"/>
  <c r="R243" i="4"/>
  <c r="P243" i="4"/>
  <c r="N243" i="4"/>
  <c r="L243" i="4"/>
  <c r="J243" i="4"/>
  <c r="H243" i="4"/>
  <c r="F243" i="4"/>
  <c r="AC242" i="4"/>
  <c r="AA242" i="4"/>
  <c r="Y242" i="4"/>
  <c r="W242" i="4"/>
  <c r="U242" i="4"/>
  <c r="S242" i="4"/>
  <c r="Q242" i="4"/>
  <c r="O242" i="4"/>
  <c r="M242" i="4"/>
  <c r="K242" i="4"/>
  <c r="I242" i="4"/>
  <c r="G242" i="4"/>
  <c r="X249" i="4"/>
  <c r="T249" i="4"/>
  <c r="P249" i="4"/>
  <c r="L249" i="4"/>
  <c r="H249" i="4"/>
  <c r="AA248" i="4"/>
  <c r="W248" i="4"/>
  <c r="S248" i="4"/>
  <c r="O248" i="4"/>
  <c r="K248" i="4"/>
  <c r="H248" i="4"/>
  <c r="F248" i="4"/>
  <c r="AC247" i="4"/>
  <c r="AA247" i="4"/>
  <c r="Y247" i="4"/>
  <c r="W247" i="4"/>
  <c r="U247" i="4"/>
  <c r="S247" i="4"/>
  <c r="Q247" i="4"/>
  <c r="O247" i="4"/>
  <c r="M247" i="4"/>
  <c r="K247" i="4"/>
  <c r="I247" i="4"/>
  <c r="G247" i="4"/>
  <c r="AB246" i="4"/>
  <c r="Z246" i="4"/>
  <c r="X246" i="4"/>
  <c r="V246" i="4"/>
  <c r="T246" i="4"/>
  <c r="R246" i="4"/>
  <c r="P246" i="4"/>
  <c r="N246" i="4"/>
  <c r="L246" i="4"/>
  <c r="J246" i="4"/>
  <c r="H246" i="4"/>
  <c r="F246" i="4"/>
  <c r="AC245" i="4"/>
  <c r="AA245" i="4"/>
  <c r="Y245" i="4"/>
  <c r="W245" i="4"/>
  <c r="U245" i="4"/>
  <c r="S245" i="4"/>
  <c r="Q245" i="4"/>
  <c r="O245" i="4"/>
  <c r="M245" i="4"/>
  <c r="K245" i="4"/>
  <c r="I245" i="4"/>
  <c r="G245" i="4"/>
  <c r="AB244" i="4"/>
  <c r="Z244" i="4"/>
  <c r="X244" i="4"/>
  <c r="V244" i="4"/>
  <c r="T244" i="4"/>
  <c r="R244" i="4"/>
  <c r="P244" i="4"/>
  <c r="N244" i="4"/>
  <c r="L244" i="4"/>
  <c r="J244" i="4"/>
  <c r="H244" i="4"/>
  <c r="F244" i="4"/>
  <c r="AC243" i="4"/>
  <c r="AA243" i="4"/>
  <c r="Y243" i="4"/>
  <c r="W243" i="4"/>
  <c r="U243" i="4"/>
  <c r="S243" i="4"/>
  <c r="Q243" i="4"/>
  <c r="O243" i="4"/>
  <c r="M243" i="4"/>
  <c r="K243" i="4"/>
  <c r="I243" i="4"/>
  <c r="G243" i="4"/>
  <c r="AB242" i="4"/>
  <c r="Z242" i="4"/>
  <c r="X242" i="4"/>
  <c r="V242" i="4"/>
  <c r="T242" i="4"/>
  <c r="R242" i="4"/>
  <c r="P242" i="4"/>
  <c r="N242" i="4"/>
  <c r="L242" i="4"/>
  <c r="J242" i="4"/>
  <c r="H242" i="4"/>
  <c r="AB241" i="4"/>
  <c r="Z241" i="4"/>
  <c r="X241" i="4"/>
  <c r="V241" i="4"/>
  <c r="T241" i="4"/>
  <c r="R241" i="4"/>
  <c r="P241" i="4"/>
  <c r="N241" i="4"/>
  <c r="L241" i="4"/>
  <c r="J241" i="4"/>
  <c r="H241" i="4"/>
  <c r="F241" i="4"/>
  <c r="AC240" i="4"/>
  <c r="AA240" i="4"/>
  <c r="Y240" i="4"/>
  <c r="W240" i="4"/>
  <c r="U240" i="4"/>
  <c r="S240" i="4"/>
  <c r="Q240" i="4"/>
  <c r="O240" i="4"/>
  <c r="M240" i="4"/>
  <c r="K240" i="4"/>
  <c r="I240" i="4"/>
  <c r="G240" i="4"/>
  <c r="AB239" i="4"/>
  <c r="Z239" i="4"/>
  <c r="X239" i="4"/>
  <c r="V239" i="4"/>
  <c r="T239" i="4"/>
  <c r="R239" i="4"/>
  <c r="P239" i="4"/>
  <c r="N239" i="4"/>
  <c r="L239" i="4"/>
  <c r="J239" i="4"/>
  <c r="H239" i="4"/>
  <c r="F239" i="4"/>
  <c r="AC238" i="4"/>
  <c r="AA238" i="4"/>
  <c r="Y238" i="4"/>
  <c r="W238" i="4"/>
  <c r="U238" i="4"/>
  <c r="S238" i="4"/>
  <c r="Q238" i="4"/>
  <c r="O238" i="4"/>
  <c r="M238" i="4"/>
  <c r="K238" i="4"/>
  <c r="I238" i="4"/>
  <c r="G238" i="4"/>
  <c r="AB237" i="4"/>
  <c r="Z237" i="4"/>
  <c r="X237" i="4"/>
  <c r="V237" i="4"/>
  <c r="T237" i="4"/>
  <c r="R237" i="4"/>
  <c r="P237" i="4"/>
  <c r="N237" i="4"/>
  <c r="L237" i="4"/>
  <c r="J237" i="4"/>
  <c r="H237" i="4"/>
  <c r="F237" i="4"/>
  <c r="AC236" i="4"/>
  <c r="AA236" i="4"/>
  <c r="Y236" i="4"/>
  <c r="W236" i="4"/>
  <c r="U236" i="4"/>
  <c r="S236" i="4"/>
  <c r="Q236" i="4"/>
  <c r="O236" i="4"/>
  <c r="M236" i="4"/>
  <c r="K236" i="4"/>
  <c r="I236" i="4"/>
  <c r="G236" i="4"/>
  <c r="AB235" i="4"/>
  <c r="Z235" i="4"/>
  <c r="X235" i="4"/>
  <c r="V235" i="4"/>
  <c r="T235" i="4"/>
  <c r="R235" i="4"/>
  <c r="P235" i="4"/>
  <c r="N235" i="4"/>
  <c r="L235" i="4"/>
  <c r="J235" i="4"/>
  <c r="H235" i="4"/>
  <c r="F235" i="4"/>
  <c r="AC234" i="4"/>
  <c r="AA234" i="4"/>
  <c r="Y234" i="4"/>
  <c r="W234" i="4"/>
  <c r="U234" i="4"/>
  <c r="S234" i="4"/>
  <c r="Q234" i="4"/>
  <c r="O234" i="4"/>
  <c r="M234" i="4"/>
  <c r="K234" i="4"/>
  <c r="I234" i="4"/>
  <c r="G234" i="4"/>
  <c r="AB233" i="4"/>
  <c r="Z233" i="4"/>
  <c r="X233" i="4"/>
  <c r="V233" i="4"/>
  <c r="T233" i="4"/>
  <c r="R233" i="4"/>
  <c r="P233" i="4"/>
  <c r="N233" i="4"/>
  <c r="L233" i="4"/>
  <c r="J233" i="4"/>
  <c r="H233" i="4"/>
  <c r="F233" i="4"/>
  <c r="AC232" i="4"/>
  <c r="AA232" i="4"/>
  <c r="Y232" i="4"/>
  <c r="W232" i="4"/>
  <c r="U232" i="4"/>
  <c r="S232" i="4"/>
  <c r="Q232" i="4"/>
  <c r="O232" i="4"/>
  <c r="M232" i="4"/>
  <c r="K232" i="4"/>
  <c r="I232" i="4"/>
  <c r="G232" i="4"/>
  <c r="AB231" i="4"/>
  <c r="Z231" i="4"/>
  <c r="X231" i="4"/>
  <c r="V231" i="4"/>
  <c r="T231" i="4"/>
  <c r="R231" i="4"/>
  <c r="P231" i="4"/>
  <c r="N231" i="4"/>
  <c r="L231" i="4"/>
  <c r="J231" i="4"/>
  <c r="H231" i="4"/>
  <c r="F231" i="4"/>
  <c r="AC230" i="4"/>
  <c r="AA230" i="4"/>
  <c r="Y230" i="4"/>
  <c r="W230" i="4"/>
  <c r="U230" i="4"/>
  <c r="S230" i="4"/>
  <c r="Q230" i="4"/>
  <c r="O230" i="4"/>
  <c r="M230" i="4"/>
  <c r="K230" i="4"/>
  <c r="I230" i="4"/>
  <c r="G230" i="4"/>
  <c r="AB228" i="4"/>
  <c r="Z228" i="4"/>
  <c r="X228" i="4"/>
  <c r="V228" i="4"/>
  <c r="T228" i="4"/>
  <c r="R228" i="4"/>
  <c r="P228" i="4"/>
  <c r="N228" i="4"/>
  <c r="L228" i="4"/>
  <c r="J228" i="4"/>
  <c r="H228" i="4"/>
  <c r="F228" i="4"/>
  <c r="AC227" i="4"/>
  <c r="AA227" i="4"/>
  <c r="Y227" i="4"/>
  <c r="W227" i="4"/>
  <c r="U227" i="4"/>
  <c r="S227" i="4"/>
  <c r="Q227" i="4"/>
  <c r="O227" i="4"/>
  <c r="M227" i="4"/>
  <c r="K227" i="4"/>
  <c r="I227" i="4"/>
  <c r="G227" i="4"/>
  <c r="AB226" i="4"/>
  <c r="Z226" i="4"/>
  <c r="F242" i="4"/>
  <c r="AC241" i="4"/>
  <c r="AA241" i="4"/>
  <c r="Y241" i="4"/>
  <c r="W241" i="4"/>
  <c r="U241" i="4"/>
  <c r="S241" i="4"/>
  <c r="Q241" i="4"/>
  <c r="O241" i="4"/>
  <c r="M241" i="4"/>
  <c r="K241" i="4"/>
  <c r="I241" i="4"/>
  <c r="G241" i="4"/>
  <c r="AB240" i="4"/>
  <c r="Z240" i="4"/>
  <c r="X240" i="4"/>
  <c r="V240" i="4"/>
  <c r="T240" i="4"/>
  <c r="R240" i="4"/>
  <c r="P240" i="4"/>
  <c r="N240" i="4"/>
  <c r="L240" i="4"/>
  <c r="J240" i="4"/>
  <c r="H240" i="4"/>
  <c r="F240" i="4"/>
  <c r="AC239" i="4"/>
  <c r="AA239" i="4"/>
  <c r="Y239" i="4"/>
  <c r="W239" i="4"/>
  <c r="U239" i="4"/>
  <c r="S239" i="4"/>
  <c r="Q239" i="4"/>
  <c r="O239" i="4"/>
  <c r="M239" i="4"/>
  <c r="K239" i="4"/>
  <c r="I239" i="4"/>
  <c r="G239" i="4"/>
  <c r="AB238" i="4"/>
  <c r="Z238" i="4"/>
  <c r="X238" i="4"/>
  <c r="V238" i="4"/>
  <c r="T238" i="4"/>
  <c r="R238" i="4"/>
  <c r="P238" i="4"/>
  <c r="N238" i="4"/>
  <c r="L238" i="4"/>
  <c r="J238" i="4"/>
  <c r="H238" i="4"/>
  <c r="F238" i="4"/>
  <c r="AC237" i="4"/>
  <c r="AA237" i="4"/>
  <c r="Y237" i="4"/>
  <c r="W237" i="4"/>
  <c r="U237" i="4"/>
  <c r="S237" i="4"/>
  <c r="Q237" i="4"/>
  <c r="O237" i="4"/>
  <c r="M237" i="4"/>
  <c r="K237" i="4"/>
  <c r="I237" i="4"/>
  <c r="G237" i="4"/>
  <c r="AB236" i="4"/>
  <c r="Z236" i="4"/>
  <c r="X236" i="4"/>
  <c r="V236" i="4"/>
  <c r="T236" i="4"/>
  <c r="R236" i="4"/>
  <c r="P236" i="4"/>
  <c r="N236" i="4"/>
  <c r="L236" i="4"/>
  <c r="J236" i="4"/>
  <c r="H236" i="4"/>
  <c r="F236" i="4"/>
  <c r="AC235" i="4"/>
  <c r="AA235" i="4"/>
  <c r="Y235" i="4"/>
  <c r="W235" i="4"/>
  <c r="U235" i="4"/>
  <c r="S235" i="4"/>
  <c r="Q235" i="4"/>
  <c r="O235" i="4"/>
  <c r="M235" i="4"/>
  <c r="K235" i="4"/>
  <c r="I235" i="4"/>
  <c r="G235" i="4"/>
  <c r="AB234" i="4"/>
  <c r="Z234" i="4"/>
  <c r="X234" i="4"/>
  <c r="V234" i="4"/>
  <c r="T234" i="4"/>
  <c r="R234" i="4"/>
  <c r="P234" i="4"/>
  <c r="N234" i="4"/>
  <c r="L234" i="4"/>
  <c r="J234" i="4"/>
  <c r="H234" i="4"/>
  <c r="F234" i="4"/>
  <c r="AC233" i="4"/>
  <c r="AA233" i="4"/>
  <c r="Y233" i="4"/>
  <c r="W233" i="4"/>
  <c r="U233" i="4"/>
  <c r="S233" i="4"/>
  <c r="Q233" i="4"/>
  <c r="O233" i="4"/>
  <c r="M233" i="4"/>
  <c r="K233" i="4"/>
  <c r="I233" i="4"/>
  <c r="G233" i="4"/>
  <c r="AB232" i="4"/>
  <c r="Z232" i="4"/>
  <c r="X232" i="4"/>
  <c r="V232" i="4"/>
  <c r="T232" i="4"/>
  <c r="R232" i="4"/>
  <c r="P232" i="4"/>
  <c r="N232" i="4"/>
  <c r="L232" i="4"/>
  <c r="J232" i="4"/>
  <c r="H232" i="4"/>
  <c r="F232" i="4"/>
  <c r="AC231" i="4"/>
  <c r="AA231" i="4"/>
  <c r="Y231" i="4"/>
  <c r="W231" i="4"/>
  <c r="U231" i="4"/>
  <c r="S231" i="4"/>
  <c r="Q231" i="4"/>
  <c r="O231" i="4"/>
  <c r="M231" i="4"/>
  <c r="K231" i="4"/>
  <c r="I231" i="4"/>
  <c r="G231" i="4"/>
  <c r="AB230" i="4"/>
  <c r="Z230" i="4"/>
  <c r="X230" i="4"/>
  <c r="V230" i="4"/>
  <c r="T230" i="4"/>
  <c r="R230" i="4"/>
  <c r="P230" i="4"/>
  <c r="N230" i="4"/>
  <c r="L230" i="4"/>
  <c r="J230" i="4"/>
  <c r="H230" i="4"/>
  <c r="F230" i="4"/>
  <c r="AC228" i="4"/>
  <c r="AA228" i="4"/>
  <c r="Y228" i="4"/>
  <c r="W228" i="4"/>
  <c r="U228" i="4"/>
  <c r="S228" i="4"/>
  <c r="Q228" i="4"/>
  <c r="O228" i="4"/>
  <c r="M228" i="4"/>
  <c r="K228" i="4"/>
  <c r="G228" i="4"/>
  <c r="AB227" i="4"/>
  <c r="X227" i="4"/>
  <c r="T227" i="4"/>
  <c r="P227" i="4"/>
  <c r="L227" i="4"/>
  <c r="H227" i="4"/>
  <c r="AA226" i="4"/>
  <c r="AA225" i="4" s="1"/>
  <c r="AA224" i="4" s="1"/>
  <c r="X226" i="4"/>
  <c r="X225" i="4" s="1"/>
  <c r="X224" i="4" s="1"/>
  <c r="V226" i="4"/>
  <c r="T226" i="4"/>
  <c r="T225" i="4" s="1"/>
  <c r="T224" i="4" s="1"/>
  <c r="R226" i="4"/>
  <c r="P226" i="4"/>
  <c r="P225" i="4" s="1"/>
  <c r="P224" i="4" s="1"/>
  <c r="N226" i="4"/>
  <c r="L226" i="4"/>
  <c r="L225" i="4" s="1"/>
  <c r="L224" i="4" s="1"/>
  <c r="J226" i="4"/>
  <c r="H226" i="4"/>
  <c r="H225" i="4" s="1"/>
  <c r="H224" i="4" s="1"/>
  <c r="F226" i="4"/>
  <c r="AC222" i="4"/>
  <c r="AA222" i="4"/>
  <c r="Y222" i="4"/>
  <c r="W222" i="4"/>
  <c r="U222" i="4"/>
  <c r="S222" i="4"/>
  <c r="Q222" i="4"/>
  <c r="O222" i="4"/>
  <c r="M222" i="4"/>
  <c r="K222" i="4"/>
  <c r="I222" i="4"/>
  <c r="G222" i="4"/>
  <c r="AB221" i="4"/>
  <c r="Z221" i="4"/>
  <c r="X221" i="4"/>
  <c r="V221" i="4"/>
  <c r="T221" i="4"/>
  <c r="R221" i="4"/>
  <c r="P221" i="4"/>
  <c r="N221" i="4"/>
  <c r="L221" i="4"/>
  <c r="J221" i="4"/>
  <c r="H221" i="4"/>
  <c r="F221" i="4"/>
  <c r="AC220" i="4"/>
  <c r="AA220" i="4"/>
  <c r="Y220" i="4"/>
  <c r="W220" i="4"/>
  <c r="U220" i="4"/>
  <c r="S220" i="4"/>
  <c r="Q220" i="4"/>
  <c r="O220" i="4"/>
  <c r="M220" i="4"/>
  <c r="K220" i="4"/>
  <c r="I220" i="4"/>
  <c r="G220" i="4"/>
  <c r="AB218" i="4"/>
  <c r="Z218" i="4"/>
  <c r="X218" i="4"/>
  <c r="V218" i="4"/>
  <c r="T218" i="4"/>
  <c r="R218" i="4"/>
  <c r="P218" i="4"/>
  <c r="N218" i="4"/>
  <c r="L218" i="4"/>
  <c r="J218" i="4"/>
  <c r="H218" i="4"/>
  <c r="F218" i="4"/>
  <c r="AB216" i="4"/>
  <c r="Z216" i="4"/>
  <c r="X216" i="4"/>
  <c r="V216" i="4"/>
  <c r="T216" i="4"/>
  <c r="R216" i="4"/>
  <c r="P216" i="4"/>
  <c r="N216" i="4"/>
  <c r="L216" i="4"/>
  <c r="J216" i="4"/>
  <c r="H216" i="4"/>
  <c r="F216" i="4"/>
  <c r="AC215" i="4"/>
  <c r="AA215" i="4"/>
  <c r="Y215" i="4"/>
  <c r="W215" i="4"/>
  <c r="U215" i="4"/>
  <c r="S215" i="4"/>
  <c r="Q215" i="4"/>
  <c r="O215" i="4"/>
  <c r="M215" i="4"/>
  <c r="K215" i="4"/>
  <c r="I215" i="4"/>
  <c r="G215" i="4"/>
  <c r="AB214" i="4"/>
  <c r="Z214" i="4"/>
  <c r="X214" i="4"/>
  <c r="V214" i="4"/>
  <c r="T214" i="4"/>
  <c r="R214" i="4"/>
  <c r="P214" i="4"/>
  <c r="N214" i="4"/>
  <c r="L214" i="4"/>
  <c r="J214" i="4"/>
  <c r="H214" i="4"/>
  <c r="F214" i="4"/>
  <c r="AC213" i="4"/>
  <c r="AA213" i="4"/>
  <c r="Y213" i="4"/>
  <c r="W213" i="4"/>
  <c r="I228" i="4"/>
  <c r="Z227" i="4"/>
  <c r="V227" i="4"/>
  <c r="R227" i="4"/>
  <c r="N227" i="4"/>
  <c r="J227" i="4"/>
  <c r="F227" i="4"/>
  <c r="AC226" i="4"/>
  <c r="AC225" i="4" s="1"/>
  <c r="AC224" i="4" s="1"/>
  <c r="Y226" i="4"/>
  <c r="Y225" i="4" s="1"/>
  <c r="Y224" i="4" s="1"/>
  <c r="W226" i="4"/>
  <c r="W225" i="4" s="1"/>
  <c r="W224" i="4" s="1"/>
  <c r="U226" i="4"/>
  <c r="U225" i="4" s="1"/>
  <c r="U224" i="4" s="1"/>
  <c r="S226" i="4"/>
  <c r="S225" i="4" s="1"/>
  <c r="S224" i="4" s="1"/>
  <c r="Q226" i="4"/>
  <c r="Q225" i="4" s="1"/>
  <c r="Q224" i="4" s="1"/>
  <c r="O226" i="4"/>
  <c r="O225" i="4" s="1"/>
  <c r="O224" i="4" s="1"/>
  <c r="M226" i="4"/>
  <c r="M225" i="4" s="1"/>
  <c r="M224" i="4" s="1"/>
  <c r="K226" i="4"/>
  <c r="K225" i="4" s="1"/>
  <c r="K224" i="4" s="1"/>
  <c r="I226" i="4"/>
  <c r="I225" i="4" s="1"/>
  <c r="I224" i="4" s="1"/>
  <c r="G226" i="4"/>
  <c r="G225" i="4" s="1"/>
  <c r="G224" i="4" s="1"/>
  <c r="AB222" i="4"/>
  <c r="Z222" i="4"/>
  <c r="X222" i="4"/>
  <c r="V222" i="4"/>
  <c r="T222" i="4"/>
  <c r="R222" i="4"/>
  <c r="P222" i="4"/>
  <c r="N222" i="4"/>
  <c r="L222" i="4"/>
  <c r="J222" i="4"/>
  <c r="H222" i="4"/>
  <c r="F222" i="4"/>
  <c r="AC221" i="4"/>
  <c r="AA221" i="4"/>
  <c r="Y221" i="4"/>
  <c r="W221" i="4"/>
  <c r="U221" i="4"/>
  <c r="S221" i="4"/>
  <c r="Q221" i="4"/>
  <c r="O221" i="4"/>
  <c r="M221" i="4"/>
  <c r="K221" i="4"/>
  <c r="I221" i="4"/>
  <c r="G221" i="4"/>
  <c r="AB220" i="4"/>
  <c r="AB219" i="4" s="1"/>
  <c r="Z220" i="4"/>
  <c r="Z219" i="4" s="1"/>
  <c r="X220" i="4"/>
  <c r="X219" i="4" s="1"/>
  <c r="V220" i="4"/>
  <c r="V219" i="4" s="1"/>
  <c r="T220" i="4"/>
  <c r="T219" i="4" s="1"/>
  <c r="R220" i="4"/>
  <c r="R219" i="4" s="1"/>
  <c r="P220" i="4"/>
  <c r="N220" i="4"/>
  <c r="L220" i="4"/>
  <c r="L219" i="4" s="1"/>
  <c r="J220" i="4"/>
  <c r="J219" i="4" s="1"/>
  <c r="H220" i="4"/>
  <c r="H219" i="4" s="1"/>
  <c r="F220" i="4"/>
  <c r="F219" i="4" s="1"/>
  <c r="AC218" i="4"/>
  <c r="AA218" i="4"/>
  <c r="Y218" i="4"/>
  <c r="W218" i="4"/>
  <c r="U218" i="4"/>
  <c r="S218" i="4"/>
  <c r="Q218" i="4"/>
  <c r="O218" i="4"/>
  <c r="M218" i="4"/>
  <c r="K218" i="4"/>
  <c r="I218" i="4"/>
  <c r="G218" i="4"/>
  <c r="AC216" i="4"/>
  <c r="AA216" i="4"/>
  <c r="Y216" i="4"/>
  <c r="W216" i="4"/>
  <c r="U216" i="4"/>
  <c r="S216" i="4"/>
  <c r="Q216" i="4"/>
  <c r="O216" i="4"/>
  <c r="M216" i="4"/>
  <c r="K216" i="4"/>
  <c r="I216" i="4"/>
  <c r="G216" i="4"/>
  <c r="AB215" i="4"/>
  <c r="Z215" i="4"/>
  <c r="X215" i="4"/>
  <c r="V215" i="4"/>
  <c r="T215" i="4"/>
  <c r="R215" i="4"/>
  <c r="P215" i="4"/>
  <c r="N215" i="4"/>
  <c r="L215" i="4"/>
  <c r="J215" i="4"/>
  <c r="H215" i="4"/>
  <c r="F215" i="4"/>
  <c r="AC214" i="4"/>
  <c r="AA214" i="4"/>
  <c r="Y214" i="4"/>
  <c r="W214" i="4"/>
  <c r="U214" i="4"/>
  <c r="S214" i="4"/>
  <c r="Q214" i="4"/>
  <c r="O214" i="4"/>
  <c r="M214" i="4"/>
  <c r="K214" i="4"/>
  <c r="I214" i="4"/>
  <c r="G214" i="4"/>
  <c r="AB213" i="4"/>
  <c r="AB212" i="4" s="1"/>
  <c r="Z213" i="4"/>
  <c r="Z212" i="4" s="1"/>
  <c r="X213" i="4"/>
  <c r="X212" i="4" s="1"/>
  <c r="V213" i="4"/>
  <c r="V212" i="4" s="1"/>
  <c r="U213" i="4"/>
  <c r="U212" i="4" s="1"/>
  <c r="S213" i="4"/>
  <c r="S212" i="4" s="1"/>
  <c r="Q213" i="4"/>
  <c r="Q212" i="4" s="1"/>
  <c r="O213" i="4"/>
  <c r="O212" i="4" s="1"/>
  <c r="M213" i="4"/>
  <c r="M212" i="4" s="1"/>
  <c r="K213" i="4"/>
  <c r="K212" i="4" s="1"/>
  <c r="I213" i="4"/>
  <c r="I212" i="4" s="1"/>
  <c r="G213" i="4"/>
  <c r="G212" i="4" s="1"/>
  <c r="AB211" i="4"/>
  <c r="Z211" i="4"/>
  <c r="X211" i="4"/>
  <c r="V211" i="4"/>
  <c r="T211" i="4"/>
  <c r="R211" i="4"/>
  <c r="P211" i="4"/>
  <c r="N211" i="4"/>
  <c r="L211" i="4"/>
  <c r="J211" i="4"/>
  <c r="H211" i="4"/>
  <c r="F211" i="4"/>
  <c r="AC210" i="4"/>
  <c r="AA210" i="4"/>
  <c r="Y210" i="4"/>
  <c r="W210" i="4"/>
  <c r="U210" i="4"/>
  <c r="S210" i="4"/>
  <c r="Q210" i="4"/>
  <c r="O210" i="4"/>
  <c r="M210" i="4"/>
  <c r="K210" i="4"/>
  <c r="I210" i="4"/>
  <c r="G210" i="4"/>
  <c r="AB209" i="4"/>
  <c r="Z209" i="4"/>
  <c r="X209" i="4"/>
  <c r="V209" i="4"/>
  <c r="T209" i="4"/>
  <c r="R209" i="4"/>
  <c r="P209" i="4"/>
  <c r="N209" i="4"/>
  <c r="L209" i="4"/>
  <c r="J209" i="4"/>
  <c r="H209" i="4"/>
  <c r="F209" i="4"/>
  <c r="AC208" i="4"/>
  <c r="AA208" i="4"/>
  <c r="Y208" i="4"/>
  <c r="W208" i="4"/>
  <c r="U208" i="4"/>
  <c r="S208" i="4"/>
  <c r="Q208" i="4"/>
  <c r="O208" i="4"/>
  <c r="M208" i="4"/>
  <c r="K208" i="4"/>
  <c r="I208" i="4"/>
  <c r="G208" i="4"/>
  <c r="AB205" i="4"/>
  <c r="Z205" i="4"/>
  <c r="X205" i="4"/>
  <c r="V205" i="4"/>
  <c r="T205" i="4"/>
  <c r="R205" i="4"/>
  <c r="P205" i="4"/>
  <c r="N205" i="4"/>
  <c r="L205" i="4"/>
  <c r="J205" i="4"/>
  <c r="H205" i="4"/>
  <c r="F205" i="4"/>
  <c r="AC204" i="4"/>
  <c r="AA204" i="4"/>
  <c r="Y204" i="4"/>
  <c r="W204" i="4"/>
  <c r="U204" i="4"/>
  <c r="S204" i="4"/>
  <c r="Q204" i="4"/>
  <c r="O204" i="4"/>
  <c r="M204" i="4"/>
  <c r="K204" i="4"/>
  <c r="I204" i="4"/>
  <c r="G204" i="4"/>
  <c r="AB203" i="4"/>
  <c r="Z203" i="4"/>
  <c r="X203" i="4"/>
  <c r="V203" i="4"/>
  <c r="T203" i="4"/>
  <c r="R203" i="4"/>
  <c r="P203" i="4"/>
  <c r="N203" i="4"/>
  <c r="L203" i="4"/>
  <c r="J203" i="4"/>
  <c r="H203" i="4"/>
  <c r="F203" i="4"/>
  <c r="AC202" i="4"/>
  <c r="AA202" i="4"/>
  <c r="Y202" i="4"/>
  <c r="W202" i="4"/>
  <c r="U202" i="4"/>
  <c r="S202" i="4"/>
  <c r="Q202" i="4"/>
  <c r="O202" i="4"/>
  <c r="M202" i="4"/>
  <c r="K202" i="4"/>
  <c r="I202" i="4"/>
  <c r="G202" i="4"/>
  <c r="AB200" i="4"/>
  <c r="Z200" i="4"/>
  <c r="X200" i="4"/>
  <c r="V200" i="4"/>
  <c r="T200" i="4"/>
  <c r="R200" i="4"/>
  <c r="P200" i="4"/>
  <c r="N200" i="4"/>
  <c r="L200" i="4"/>
  <c r="J200" i="4"/>
  <c r="H200" i="4"/>
  <c r="F200" i="4"/>
  <c r="AC199" i="4"/>
  <c r="AA199" i="4"/>
  <c r="Y199" i="4"/>
  <c r="W199" i="4"/>
  <c r="U199" i="4"/>
  <c r="S199" i="4"/>
  <c r="Q199" i="4"/>
  <c r="O199" i="4"/>
  <c r="M199" i="4"/>
  <c r="K199" i="4"/>
  <c r="I199" i="4"/>
  <c r="G199" i="4"/>
  <c r="AB197" i="4"/>
  <c r="Z197" i="4"/>
  <c r="X197" i="4"/>
  <c r="V197" i="4"/>
  <c r="T197" i="4"/>
  <c r="R197" i="4"/>
  <c r="P197" i="4"/>
  <c r="N197" i="4"/>
  <c r="L197" i="4"/>
  <c r="J197" i="4"/>
  <c r="H197" i="4"/>
  <c r="F197" i="4"/>
  <c r="AC196" i="4"/>
  <c r="AA196" i="4"/>
  <c r="Y196" i="4"/>
  <c r="W196" i="4"/>
  <c r="U196" i="4"/>
  <c r="S196" i="4"/>
  <c r="Q196" i="4"/>
  <c r="O196" i="4"/>
  <c r="M196" i="4"/>
  <c r="K196" i="4"/>
  <c r="I196" i="4"/>
  <c r="G196" i="4"/>
  <c r="AB195" i="4"/>
  <c r="Z195" i="4"/>
  <c r="X195" i="4"/>
  <c r="V195" i="4"/>
  <c r="T195" i="4"/>
  <c r="R195" i="4"/>
  <c r="P195" i="4"/>
  <c r="N195" i="4"/>
  <c r="L195" i="4"/>
  <c r="J195" i="4"/>
  <c r="H195" i="4"/>
  <c r="F195" i="4"/>
  <c r="AC193" i="4"/>
  <c r="AA193" i="4"/>
  <c r="Y193" i="4"/>
  <c r="W193" i="4"/>
  <c r="U193" i="4"/>
  <c r="S193" i="4"/>
  <c r="Q193" i="4"/>
  <c r="O193" i="4"/>
  <c r="M193" i="4"/>
  <c r="K193" i="4"/>
  <c r="I193" i="4"/>
  <c r="G193" i="4"/>
  <c r="AB192" i="4"/>
  <c r="AB191" i="4" s="1"/>
  <c r="Z192" i="4"/>
  <c r="Z191" i="4" s="1"/>
  <c r="X192" i="4"/>
  <c r="X191" i="4" s="1"/>
  <c r="V192" i="4"/>
  <c r="V191" i="4" s="1"/>
  <c r="T192" i="4"/>
  <c r="T191" i="4" s="1"/>
  <c r="R192" i="4"/>
  <c r="R191" i="4" s="1"/>
  <c r="P192" i="4"/>
  <c r="N192" i="4"/>
  <c r="L192" i="4"/>
  <c r="L191" i="4" s="1"/>
  <c r="J192" i="4"/>
  <c r="J191" i="4" s="1"/>
  <c r="H192" i="4"/>
  <c r="H191" i="4" s="1"/>
  <c r="F192" i="4"/>
  <c r="F191" i="4" s="1"/>
  <c r="AC190" i="4"/>
  <c r="AA190" i="4"/>
  <c r="Y190" i="4"/>
  <c r="W190" i="4"/>
  <c r="U190" i="4"/>
  <c r="S190" i="4"/>
  <c r="Q190" i="4"/>
  <c r="O190" i="4"/>
  <c r="M190" i="4"/>
  <c r="K190" i="4"/>
  <c r="I190" i="4"/>
  <c r="G190" i="4"/>
  <c r="AB189" i="4"/>
  <c r="Z189" i="4"/>
  <c r="X189" i="4"/>
  <c r="V189" i="4"/>
  <c r="T189" i="4"/>
  <c r="R189" i="4"/>
  <c r="P189" i="4"/>
  <c r="N189" i="4"/>
  <c r="L189" i="4"/>
  <c r="J189" i="4"/>
  <c r="H189" i="4"/>
  <c r="F189" i="4"/>
  <c r="AC188" i="4"/>
  <c r="AA188" i="4"/>
  <c r="Y188" i="4"/>
  <c r="W188" i="4"/>
  <c r="U188" i="4"/>
  <c r="S188" i="4"/>
  <c r="Q188" i="4"/>
  <c r="O188" i="4"/>
  <c r="M188" i="4"/>
  <c r="K188" i="4"/>
  <c r="I188" i="4"/>
  <c r="G188" i="4"/>
  <c r="AB186" i="4"/>
  <c r="Z186" i="4"/>
  <c r="X186" i="4"/>
  <c r="V186" i="4"/>
  <c r="T186" i="4"/>
  <c r="R186" i="4"/>
  <c r="P186" i="4"/>
  <c r="N186" i="4"/>
  <c r="L186" i="4"/>
  <c r="J186" i="4"/>
  <c r="H186" i="4"/>
  <c r="F186" i="4"/>
  <c r="AC185" i="4"/>
  <c r="AA185" i="4"/>
  <c r="Y185" i="4"/>
  <c r="W185" i="4"/>
  <c r="T213" i="4"/>
  <c r="T212" i="4" s="1"/>
  <c r="R213" i="4"/>
  <c r="R212" i="4" s="1"/>
  <c r="P213" i="4"/>
  <c r="P212" i="4" s="1"/>
  <c r="N213" i="4"/>
  <c r="N212" i="4" s="1"/>
  <c r="L213" i="4"/>
  <c r="L212" i="4" s="1"/>
  <c r="J213" i="4"/>
  <c r="J212" i="4" s="1"/>
  <c r="H213" i="4"/>
  <c r="H212" i="4" s="1"/>
  <c r="F213" i="4"/>
  <c r="F212" i="4" s="1"/>
  <c r="AC211" i="4"/>
  <c r="AA211" i="4"/>
  <c r="Y211" i="4"/>
  <c r="W211" i="4"/>
  <c r="U211" i="4"/>
  <c r="S211" i="4"/>
  <c r="Q211" i="4"/>
  <c r="O211" i="4"/>
  <c r="M211" i="4"/>
  <c r="K211" i="4"/>
  <c r="I211" i="4"/>
  <c r="G211" i="4"/>
  <c r="AB210" i="4"/>
  <c r="Z210" i="4"/>
  <c r="X210" i="4"/>
  <c r="V210" i="4"/>
  <c r="T210" i="4"/>
  <c r="R210" i="4"/>
  <c r="P210" i="4"/>
  <c r="N210" i="4"/>
  <c r="L210" i="4"/>
  <c r="J210" i="4"/>
  <c r="H210" i="4"/>
  <c r="F210" i="4"/>
  <c r="AC209" i="4"/>
  <c r="AA209" i="4"/>
  <c r="Y209" i="4"/>
  <c r="W209" i="4"/>
  <c r="U209" i="4"/>
  <c r="S209" i="4"/>
  <c r="Q209" i="4"/>
  <c r="O209" i="4"/>
  <c r="M209" i="4"/>
  <c r="K209" i="4"/>
  <c r="I209" i="4"/>
  <c r="G209" i="4"/>
  <c r="AB208" i="4"/>
  <c r="AB207" i="4" s="1"/>
  <c r="AB206" i="4" s="1"/>
  <c r="Z208" i="4"/>
  <c r="Z207" i="4" s="1"/>
  <c r="Z206" i="4" s="1"/>
  <c r="X208" i="4"/>
  <c r="X207" i="4" s="1"/>
  <c r="X206" i="4" s="1"/>
  <c r="V208" i="4"/>
  <c r="V207" i="4" s="1"/>
  <c r="V206" i="4" s="1"/>
  <c r="T208" i="4"/>
  <c r="T207" i="4" s="1"/>
  <c r="T206" i="4" s="1"/>
  <c r="R208" i="4"/>
  <c r="R207" i="4" s="1"/>
  <c r="R206" i="4" s="1"/>
  <c r="P208" i="4"/>
  <c r="P207" i="4" s="1"/>
  <c r="P206" i="4" s="1"/>
  <c r="N208" i="4"/>
  <c r="N207" i="4" s="1"/>
  <c r="N206" i="4" s="1"/>
  <c r="L208" i="4"/>
  <c r="L207" i="4" s="1"/>
  <c r="L206" i="4" s="1"/>
  <c r="J208" i="4"/>
  <c r="J207" i="4" s="1"/>
  <c r="J206" i="4" s="1"/>
  <c r="H208" i="4"/>
  <c r="H207" i="4" s="1"/>
  <c r="H206" i="4" s="1"/>
  <c r="F208" i="4"/>
  <c r="F207" i="4" s="1"/>
  <c r="F206" i="4" s="1"/>
  <c r="AC205" i="4"/>
  <c r="AA205" i="4"/>
  <c r="Y205" i="4"/>
  <c r="W205" i="4"/>
  <c r="U205" i="4"/>
  <c r="S205" i="4"/>
  <c r="Q205" i="4"/>
  <c r="O205" i="4"/>
  <c r="M205" i="4"/>
  <c r="K205" i="4"/>
  <c r="I205" i="4"/>
  <c r="G205" i="4"/>
  <c r="AB204" i="4"/>
  <c r="Z204" i="4"/>
  <c r="X204" i="4"/>
  <c r="V204" i="4"/>
  <c r="T204" i="4"/>
  <c r="R204" i="4"/>
  <c r="P204" i="4"/>
  <c r="N204" i="4"/>
  <c r="L204" i="4"/>
  <c r="J204" i="4"/>
  <c r="H204" i="4"/>
  <c r="F204" i="4"/>
  <c r="AC203" i="4"/>
  <c r="AA203" i="4"/>
  <c r="Y203" i="4"/>
  <c r="W203" i="4"/>
  <c r="U203" i="4"/>
  <c r="S203" i="4"/>
  <c r="Q203" i="4"/>
  <c r="O203" i="4"/>
  <c r="M203" i="4"/>
  <c r="K203" i="4"/>
  <c r="I203" i="4"/>
  <c r="G203" i="4"/>
  <c r="AB202" i="4"/>
  <c r="AB201" i="4" s="1"/>
  <c r="Z202" i="4"/>
  <c r="Z201" i="4" s="1"/>
  <c r="X202" i="4"/>
  <c r="X201" i="4" s="1"/>
  <c r="V202" i="4"/>
  <c r="V201" i="4" s="1"/>
  <c r="T202" i="4"/>
  <c r="T201" i="4" s="1"/>
  <c r="R202" i="4"/>
  <c r="R201" i="4" s="1"/>
  <c r="P202" i="4"/>
  <c r="P201" i="4" s="1"/>
  <c r="N202" i="4"/>
  <c r="N201" i="4" s="1"/>
  <c r="L202" i="4"/>
  <c r="L201" i="4" s="1"/>
  <c r="J202" i="4"/>
  <c r="J201" i="4" s="1"/>
  <c r="H202" i="4"/>
  <c r="H201" i="4" s="1"/>
  <c r="F202" i="4"/>
  <c r="F201" i="4" s="1"/>
  <c r="AC200" i="4"/>
  <c r="AA200" i="4"/>
  <c r="Y200" i="4"/>
  <c r="W200" i="4"/>
  <c r="U200" i="4"/>
  <c r="S200" i="4"/>
  <c r="Q200" i="4"/>
  <c r="O200" i="4"/>
  <c r="M200" i="4"/>
  <c r="K200" i="4"/>
  <c r="I200" i="4"/>
  <c r="G200" i="4"/>
  <c r="AB199" i="4"/>
  <c r="AB198" i="4" s="1"/>
  <c r="Z199" i="4"/>
  <c r="Z198" i="4" s="1"/>
  <c r="X199" i="4"/>
  <c r="X198" i="4" s="1"/>
  <c r="V199" i="4"/>
  <c r="V198" i="4" s="1"/>
  <c r="T199" i="4"/>
  <c r="T198" i="4" s="1"/>
  <c r="R199" i="4"/>
  <c r="R198" i="4" s="1"/>
  <c r="P199" i="4"/>
  <c r="P198" i="4" s="1"/>
  <c r="N199" i="4"/>
  <c r="N198" i="4" s="1"/>
  <c r="L199" i="4"/>
  <c r="L198" i="4" s="1"/>
  <c r="J199" i="4"/>
  <c r="J198" i="4" s="1"/>
  <c r="H199" i="4"/>
  <c r="H198" i="4" s="1"/>
  <c r="F199" i="4"/>
  <c r="F198" i="4" s="1"/>
  <c r="AC197" i="4"/>
  <c r="AA197" i="4"/>
  <c r="Y197" i="4"/>
  <c r="W197" i="4"/>
  <c r="U197" i="4"/>
  <c r="S197" i="4"/>
  <c r="Q197" i="4"/>
  <c r="O197" i="4"/>
  <c r="M197" i="4"/>
  <c r="K197" i="4"/>
  <c r="I197" i="4"/>
  <c r="G197" i="4"/>
  <c r="AB196" i="4"/>
  <c r="Z196" i="4"/>
  <c r="X196" i="4"/>
  <c r="V196" i="4"/>
  <c r="T196" i="4"/>
  <c r="R196" i="4"/>
  <c r="P196" i="4"/>
  <c r="N196" i="4"/>
  <c r="L196" i="4"/>
  <c r="J196" i="4"/>
  <c r="H196" i="4"/>
  <c r="F196" i="4"/>
  <c r="AC195" i="4"/>
  <c r="AC194" i="4" s="1"/>
  <c r="AA195" i="4"/>
  <c r="AA194" i="4" s="1"/>
  <c r="Y195" i="4"/>
  <c r="Y194" i="4" s="1"/>
  <c r="W195" i="4"/>
  <c r="W194" i="4" s="1"/>
  <c r="U195" i="4"/>
  <c r="U194" i="4" s="1"/>
  <c r="S195" i="4"/>
  <c r="S194" i="4" s="1"/>
  <c r="Q195" i="4"/>
  <c r="Q194" i="4" s="1"/>
  <c r="O195" i="4"/>
  <c r="O194" i="4" s="1"/>
  <c r="M195" i="4"/>
  <c r="M194" i="4" s="1"/>
  <c r="K195" i="4"/>
  <c r="K194" i="4" s="1"/>
  <c r="I195" i="4"/>
  <c r="I194" i="4" s="1"/>
  <c r="G195" i="4"/>
  <c r="G194" i="4" s="1"/>
  <c r="AB193" i="4"/>
  <c r="Z193" i="4"/>
  <c r="X193" i="4"/>
  <c r="V193" i="4"/>
  <c r="T193" i="4"/>
  <c r="R193" i="4"/>
  <c r="P193" i="4"/>
  <c r="N193" i="4"/>
  <c r="L193" i="4"/>
  <c r="J193" i="4"/>
  <c r="H193" i="4"/>
  <c r="F193" i="4"/>
  <c r="AC192" i="4"/>
  <c r="AC191" i="4" s="1"/>
  <c r="AA192" i="4"/>
  <c r="AA191" i="4" s="1"/>
  <c r="Y192" i="4"/>
  <c r="Y191" i="4" s="1"/>
  <c r="W192" i="4"/>
  <c r="W191" i="4" s="1"/>
  <c r="U192" i="4"/>
  <c r="U191" i="4" s="1"/>
  <c r="S192" i="4"/>
  <c r="Q192" i="4"/>
  <c r="O192" i="4"/>
  <c r="M192" i="4"/>
  <c r="K192" i="4"/>
  <c r="K191" i="4" s="1"/>
  <c r="I192" i="4"/>
  <c r="I191" i="4" s="1"/>
  <c r="G192" i="4"/>
  <c r="G191" i="4" s="1"/>
  <c r="AB190" i="4"/>
  <c r="Z190" i="4"/>
  <c r="X190" i="4"/>
  <c r="V190" i="4"/>
  <c r="T190" i="4"/>
  <c r="R190" i="4"/>
  <c r="P190" i="4"/>
  <c r="N190" i="4"/>
  <c r="L190" i="4"/>
  <c r="J190" i="4"/>
  <c r="H190" i="4"/>
  <c r="F190" i="4"/>
  <c r="AC189" i="4"/>
  <c r="AA189" i="4"/>
  <c r="Y189" i="4"/>
  <c r="W189" i="4"/>
  <c r="U189" i="4"/>
  <c r="S189" i="4"/>
  <c r="Q189" i="4"/>
  <c r="O189" i="4"/>
  <c r="M189" i="4"/>
  <c r="K189" i="4"/>
  <c r="I189" i="4"/>
  <c r="G189" i="4"/>
  <c r="AB188" i="4"/>
  <c r="AB187" i="4" s="1"/>
  <c r="Z188" i="4"/>
  <c r="Z187" i="4" s="1"/>
  <c r="X188" i="4"/>
  <c r="X187" i="4" s="1"/>
  <c r="V188" i="4"/>
  <c r="V187" i="4" s="1"/>
  <c r="T188" i="4"/>
  <c r="T187" i="4" s="1"/>
  <c r="R188" i="4"/>
  <c r="R187" i="4" s="1"/>
  <c r="P188" i="4"/>
  <c r="P187" i="4" s="1"/>
  <c r="N188" i="4"/>
  <c r="N187" i="4" s="1"/>
  <c r="L188" i="4"/>
  <c r="L187" i="4" s="1"/>
  <c r="J188" i="4"/>
  <c r="J187" i="4" s="1"/>
  <c r="H188" i="4"/>
  <c r="H187" i="4" s="1"/>
  <c r="F188" i="4"/>
  <c r="F187" i="4" s="1"/>
  <c r="AC186" i="4"/>
  <c r="AA186" i="4"/>
  <c r="Y186" i="4"/>
  <c r="W186" i="4"/>
  <c r="U186" i="4"/>
  <c r="S186" i="4"/>
  <c r="Q186" i="4"/>
  <c r="O186" i="4"/>
  <c r="M186" i="4"/>
  <c r="K186" i="4"/>
  <c r="I186" i="4"/>
  <c r="G186" i="4"/>
  <c r="AB185" i="4"/>
  <c r="Z185" i="4"/>
  <c r="X185" i="4"/>
  <c r="V185" i="4"/>
  <c r="AE291" i="4"/>
  <c r="F170" i="4"/>
  <c r="F311" i="4" s="1"/>
  <c r="AD272" i="4"/>
  <c r="AG250" i="4"/>
  <c r="F182" i="4"/>
  <c r="H182" i="4"/>
  <c r="J182" i="4"/>
  <c r="L182" i="4"/>
  <c r="N182" i="4"/>
  <c r="P182" i="4"/>
  <c r="R182" i="4"/>
  <c r="T182" i="4"/>
  <c r="V182" i="4"/>
  <c r="X182" i="4"/>
  <c r="Z182" i="4"/>
  <c r="AB182" i="4"/>
  <c r="G183" i="4"/>
  <c r="I183" i="4"/>
  <c r="K183" i="4"/>
  <c r="M183" i="4"/>
  <c r="O183" i="4"/>
  <c r="Q183" i="4"/>
  <c r="S183" i="4"/>
  <c r="U183" i="4"/>
  <c r="W183" i="4"/>
  <c r="Y183" i="4"/>
  <c r="AA183" i="4"/>
  <c r="AC183" i="4"/>
  <c r="F184" i="4"/>
  <c r="H184" i="4"/>
  <c r="J184" i="4"/>
  <c r="L184" i="4"/>
  <c r="N184" i="4"/>
  <c r="P184" i="4"/>
  <c r="R184" i="4"/>
  <c r="T184" i="4"/>
  <c r="V184" i="4"/>
  <c r="X184" i="4"/>
  <c r="Z184" i="4"/>
  <c r="AB184" i="4"/>
  <c r="G185" i="4"/>
  <c r="I185" i="4"/>
  <c r="K185" i="4"/>
  <c r="M185" i="4"/>
  <c r="O185" i="4"/>
  <c r="Q185" i="4"/>
  <c r="S185" i="4"/>
  <c r="U185" i="4"/>
  <c r="AE9" i="4"/>
  <c r="AD34" i="4"/>
  <c r="AD291" i="4" s="1"/>
  <c r="AD60" i="4"/>
  <c r="AD289" i="4" s="1"/>
  <c r="AF69" i="4"/>
  <c r="AG180" i="4"/>
  <c r="AG223" i="4" s="1"/>
  <c r="G182" i="4"/>
  <c r="I182" i="4"/>
  <c r="K182" i="4"/>
  <c r="M182" i="4"/>
  <c r="O182" i="4"/>
  <c r="Q182" i="4"/>
  <c r="S182" i="4"/>
  <c r="U182" i="4"/>
  <c r="W182" i="4"/>
  <c r="Y182" i="4"/>
  <c r="AA182" i="4"/>
  <c r="AC182" i="4"/>
  <c r="F183" i="4"/>
  <c r="H183" i="4"/>
  <c r="J183" i="4"/>
  <c r="L183" i="4"/>
  <c r="N183" i="4"/>
  <c r="P183" i="4"/>
  <c r="R183" i="4"/>
  <c r="T183" i="4"/>
  <c r="V183" i="4"/>
  <c r="X183" i="4"/>
  <c r="Z183" i="4"/>
  <c r="AB183" i="4"/>
  <c r="G184" i="4"/>
  <c r="I184" i="4"/>
  <c r="K184" i="4"/>
  <c r="M184" i="4"/>
  <c r="O184" i="4"/>
  <c r="Q184" i="4"/>
  <c r="S184" i="4"/>
  <c r="U184" i="4"/>
  <c r="W184" i="4"/>
  <c r="Y184" i="4"/>
  <c r="AA184" i="4"/>
  <c r="AC184" i="4"/>
  <c r="F185" i="4"/>
  <c r="H185" i="4"/>
  <c r="J185" i="4"/>
  <c r="L185" i="4"/>
  <c r="N185" i="4"/>
  <c r="P185" i="4"/>
  <c r="R185" i="4"/>
  <c r="T185" i="4"/>
  <c r="M191" i="4" l="1"/>
  <c r="Q191" i="4"/>
  <c r="P191" i="4"/>
  <c r="P219" i="4"/>
  <c r="O191" i="4"/>
  <c r="S191" i="4"/>
  <c r="N191" i="4"/>
  <c r="N219" i="4"/>
  <c r="AA181" i="4"/>
  <c r="W181" i="4"/>
  <c r="S181" i="4"/>
  <c r="O181" i="4"/>
  <c r="K181" i="4"/>
  <c r="G181" i="4"/>
  <c r="AB181" i="4"/>
  <c r="X181" i="4"/>
  <c r="T181" i="4"/>
  <c r="P181" i="4"/>
  <c r="L181" i="4"/>
  <c r="H181" i="4"/>
  <c r="I187" i="4"/>
  <c r="M187" i="4"/>
  <c r="Q187" i="4"/>
  <c r="U187" i="4"/>
  <c r="Y187" i="4"/>
  <c r="AC187" i="4"/>
  <c r="H194" i="4"/>
  <c r="L194" i="4"/>
  <c r="P194" i="4"/>
  <c r="T194" i="4"/>
  <c r="X194" i="4"/>
  <c r="AB194" i="4"/>
  <c r="I198" i="4"/>
  <c r="M198" i="4"/>
  <c r="Q198" i="4"/>
  <c r="U198" i="4"/>
  <c r="Y198" i="4"/>
  <c r="AC198" i="4"/>
  <c r="I201" i="4"/>
  <c r="M201" i="4"/>
  <c r="Q201" i="4"/>
  <c r="U201" i="4"/>
  <c r="Y201" i="4"/>
  <c r="AC201" i="4"/>
  <c r="I207" i="4"/>
  <c r="I206" i="4" s="1"/>
  <c r="M207" i="4"/>
  <c r="M206" i="4" s="1"/>
  <c r="Q207" i="4"/>
  <c r="Q206" i="4" s="1"/>
  <c r="U207" i="4"/>
  <c r="U206" i="4" s="1"/>
  <c r="Y207" i="4"/>
  <c r="AC207" i="4"/>
  <c r="Y212" i="4"/>
  <c r="AC212" i="4"/>
  <c r="I219" i="4"/>
  <c r="M219" i="4"/>
  <c r="Q219" i="4"/>
  <c r="U219" i="4"/>
  <c r="Y219" i="4"/>
  <c r="AC219" i="4"/>
  <c r="Z225" i="4"/>
  <c r="Z224" i="4" s="1"/>
  <c r="G172" i="4"/>
  <c r="H4" i="4"/>
  <c r="AC181" i="4"/>
  <c r="Y181" i="4"/>
  <c r="U181" i="4"/>
  <c r="U180" i="4" s="1"/>
  <c r="U223" i="4" s="1"/>
  <c r="U250" i="4" s="1"/>
  <c r="U312" i="4" s="1"/>
  <c r="Q181" i="4"/>
  <c r="Q180" i="4" s="1"/>
  <c r="Q223" i="4" s="1"/>
  <c r="Q250" i="4" s="1"/>
  <c r="Q312" i="4" s="1"/>
  <c r="M181" i="4"/>
  <c r="M180" i="4" s="1"/>
  <c r="M223" i="4" s="1"/>
  <c r="M250" i="4" s="1"/>
  <c r="M312" i="4" s="1"/>
  <c r="I181" i="4"/>
  <c r="I180" i="4" s="1"/>
  <c r="Z181" i="4"/>
  <c r="V181" i="4"/>
  <c r="R181" i="4"/>
  <c r="N181" i="4"/>
  <c r="J181" i="4"/>
  <c r="F181" i="4"/>
  <c r="AD277" i="4"/>
  <c r="AG272" i="4"/>
  <c r="AG277" i="4" s="1"/>
  <c r="G187" i="4"/>
  <c r="K187" i="4"/>
  <c r="O187" i="4"/>
  <c r="S187" i="4"/>
  <c r="W187" i="4"/>
  <c r="AA187" i="4"/>
  <c r="F194" i="4"/>
  <c r="J194" i="4"/>
  <c r="N194" i="4"/>
  <c r="R194" i="4"/>
  <c r="V194" i="4"/>
  <c r="Z194" i="4"/>
  <c r="G198" i="4"/>
  <c r="K198" i="4"/>
  <c r="O198" i="4"/>
  <c r="S198" i="4"/>
  <c r="W198" i="4"/>
  <c r="AA198" i="4"/>
  <c r="G201" i="4"/>
  <c r="K201" i="4"/>
  <c r="O201" i="4"/>
  <c r="S201" i="4"/>
  <c r="W201" i="4"/>
  <c r="AA201" i="4"/>
  <c r="G207" i="4"/>
  <c r="G206" i="4" s="1"/>
  <c r="K207" i="4"/>
  <c r="K206" i="4" s="1"/>
  <c r="O207" i="4"/>
  <c r="O206" i="4" s="1"/>
  <c r="S207" i="4"/>
  <c r="S206" i="4" s="1"/>
  <c r="W207" i="4"/>
  <c r="AA207" i="4"/>
  <c r="W212" i="4"/>
  <c r="AA212" i="4"/>
  <c r="G219" i="4"/>
  <c r="K219" i="4"/>
  <c r="O219" i="4"/>
  <c r="S219" i="4"/>
  <c r="W219" i="4"/>
  <c r="AA219" i="4"/>
  <c r="F225" i="4"/>
  <c r="F224" i="4" s="1"/>
  <c r="J225" i="4"/>
  <c r="J224" i="4" s="1"/>
  <c r="N225" i="4"/>
  <c r="N224" i="4" s="1"/>
  <c r="R225" i="4"/>
  <c r="R224" i="4" s="1"/>
  <c r="V225" i="4"/>
  <c r="V224" i="4" s="1"/>
  <c r="AB225" i="4"/>
  <c r="AB224" i="4" s="1"/>
  <c r="AA206" i="4" l="1"/>
  <c r="J180" i="4"/>
  <c r="R180" i="4"/>
  <c r="R223" i="4" s="1"/>
  <c r="R250" i="4" s="1"/>
  <c r="R312" i="4" s="1"/>
  <c r="Z180" i="4"/>
  <c r="Z223" i="4" s="1"/>
  <c r="Z250" i="4" s="1"/>
  <c r="Z312" i="4" s="1"/>
  <c r="AC206" i="4"/>
  <c r="AC180" i="4" s="1"/>
  <c r="H180" i="4"/>
  <c r="P180" i="4"/>
  <c r="P223" i="4" s="1"/>
  <c r="P250" i="4" s="1"/>
  <c r="P312" i="4" s="1"/>
  <c r="X180" i="4"/>
  <c r="X223" i="4" s="1"/>
  <c r="X250" i="4" s="1"/>
  <c r="X312" i="4" s="1"/>
  <c r="G180" i="4"/>
  <c r="O180" i="4"/>
  <c r="O223" i="4" s="1"/>
  <c r="O250" i="4" s="1"/>
  <c r="O312" i="4" s="1"/>
  <c r="W206" i="4"/>
  <c r="W180" i="4" s="1"/>
  <c r="W223" i="4" s="1"/>
  <c r="W250" i="4" s="1"/>
  <c r="W312" i="4" s="1"/>
  <c r="F180" i="4"/>
  <c r="N180" i="4"/>
  <c r="N223" i="4" s="1"/>
  <c r="N250" i="4" s="1"/>
  <c r="N312" i="4" s="1"/>
  <c r="V180" i="4"/>
  <c r="V223" i="4" s="1"/>
  <c r="V250" i="4" s="1"/>
  <c r="V312" i="4" s="1"/>
  <c r="I281" i="4"/>
  <c r="I223" i="4"/>
  <c r="I250" i="4" s="1"/>
  <c r="H172" i="4"/>
  <c r="I4" i="4"/>
  <c r="Y206" i="4"/>
  <c r="Y180" i="4" s="1"/>
  <c r="Y223" i="4" s="1"/>
  <c r="Y250" i="4" s="1"/>
  <c r="Y312" i="4" s="1"/>
  <c r="L180" i="4"/>
  <c r="T180" i="4"/>
  <c r="T223" i="4" s="1"/>
  <c r="T250" i="4" s="1"/>
  <c r="T312" i="4" s="1"/>
  <c r="AB180" i="4"/>
  <c r="AB223" i="4" s="1"/>
  <c r="AB250" i="4" s="1"/>
  <c r="AB312" i="4" s="1"/>
  <c r="K180" i="4"/>
  <c r="S180" i="4"/>
  <c r="S223" i="4" s="1"/>
  <c r="S250" i="4" s="1"/>
  <c r="S312" i="4" s="1"/>
  <c r="AA180" i="4"/>
  <c r="AA223" i="4" s="1"/>
  <c r="AA250" i="4" s="1"/>
  <c r="AA312" i="4" s="1"/>
  <c r="K281" i="4" l="1"/>
  <c r="K223" i="4"/>
  <c r="K250" i="4" s="1"/>
  <c r="I272" i="4"/>
  <c r="I277" i="4" s="1"/>
  <c r="I312" i="4"/>
  <c r="F281" i="4"/>
  <c r="F223" i="4"/>
  <c r="F250" i="4" s="1"/>
  <c r="G281" i="4"/>
  <c r="G223" i="4"/>
  <c r="G250" i="4" s="1"/>
  <c r="J281" i="4"/>
  <c r="J223" i="4"/>
  <c r="J250" i="4" s="1"/>
  <c r="L281" i="4"/>
  <c r="L223" i="4"/>
  <c r="L250" i="4" s="1"/>
  <c r="I172" i="4"/>
  <c r="J4" i="4"/>
  <c r="H281" i="4"/>
  <c r="H223" i="4"/>
  <c r="H250" i="4" s="1"/>
  <c r="AC281" i="4"/>
  <c r="AC223" i="4"/>
  <c r="AC250" i="4" s="1"/>
  <c r="AC312" i="4" s="1"/>
  <c r="H272" i="4" l="1"/>
  <c r="H277" i="4" s="1"/>
  <c r="H312" i="4"/>
  <c r="J172" i="4"/>
  <c r="K4" i="4"/>
  <c r="L272" i="4"/>
  <c r="L277" i="4" s="1"/>
  <c r="L312" i="4"/>
  <c r="J272" i="4"/>
  <c r="J277" i="4" s="1"/>
  <c r="J312" i="4"/>
  <c r="G272" i="4"/>
  <c r="G277" i="4" s="1"/>
  <c r="G312" i="4"/>
  <c r="F272" i="4"/>
  <c r="F277" i="4" s="1"/>
  <c r="F312" i="4"/>
  <c r="K272" i="4"/>
  <c r="K277" i="4" s="1"/>
  <c r="K312" i="4"/>
  <c r="K172" i="4" l="1"/>
  <c r="L4" i="4"/>
  <c r="L172" i="4" l="1"/>
  <c r="M4" i="4"/>
  <c r="M172" i="4" l="1"/>
  <c r="N4" i="4"/>
  <c r="N172" i="4" l="1"/>
  <c r="O4" i="4"/>
  <c r="O172" i="4" l="1"/>
  <c r="Q4" i="4"/>
  <c r="Q172" i="4" l="1"/>
  <c r="R4" i="4"/>
  <c r="S4" i="4" l="1"/>
  <c r="R172" i="4"/>
  <c r="S172" i="4" l="1"/>
  <c r="T4" i="4"/>
  <c r="U4" i="4" l="1"/>
  <c r="T172" i="4"/>
  <c r="U172" i="4" l="1"/>
  <c r="V4" i="4"/>
  <c r="W4" i="4" l="1"/>
  <c r="V172" i="4"/>
  <c r="W172" i="4" l="1"/>
  <c r="X4" i="4"/>
  <c r="Y4" i="4" l="1"/>
  <c r="X172" i="4"/>
  <c r="Y172" i="4" l="1"/>
  <c r="Z4" i="4"/>
  <c r="AB4" i="4" l="1"/>
  <c r="Z172" i="4"/>
  <c r="AB172" i="4" l="1"/>
  <c r="AC4" i="4"/>
  <c r="AC172" i="4" s="1"/>
</calcChain>
</file>

<file path=xl/sharedStrings.xml><?xml version="1.0" encoding="utf-8"?>
<sst xmlns="http://schemas.openxmlformats.org/spreadsheetml/2006/main" count="804" uniqueCount="464">
  <si>
    <t>Приложение 3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</si>
  <si>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</si>
  <si>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</si>
  <si>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</si>
  <si>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</si>
  <si>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регулирование деятельности которых осуществляется методом экономически</t>
  </si>
  <si>
    <t>обоснованных расходов (затрат) на 2016 год</t>
  </si>
  <si>
    <t>Наименование организации</t>
  </si>
  <si>
    <t>ИНН:</t>
  </si>
  <si>
    <t>КПП:</t>
  </si>
  <si>
    <t>860101001</t>
  </si>
  <si>
    <t>№ п/п</t>
  </si>
  <si>
    <t>Показатель</t>
  </si>
  <si>
    <t>Ед. изм.</t>
  </si>
  <si>
    <t>Белоярский район</t>
  </si>
  <si>
    <t>Березовский район</t>
  </si>
  <si>
    <t>Кондинский район</t>
  </si>
  <si>
    <t>Нижневартовский район</t>
  </si>
  <si>
    <t>Октябрьский район</t>
  </si>
  <si>
    <t>Ханты-Мансийский район</t>
  </si>
  <si>
    <t>Примечание ***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</si>
  <si>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</si>
  <si>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</si>
  <si>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</si>
  <si>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</si>
  <si>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</si>
  <si>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</si>
  <si>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</si>
  <si>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Себестоимость,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</si>
  <si>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</si>
  <si>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</si>
  <si>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</si>
  <si>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</si>
  <si>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</si>
  <si>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</si>
  <si>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</si>
  <si>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</si>
  <si>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</si>
  <si>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</si>
  <si>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</si>
  <si>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 и отчисления на социальные нужды, всего</t>
  </si>
  <si>
    <t>1.1.2.1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</si>
  <si>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</si>
  <si>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</si>
  <si>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</si>
  <si>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</si>
  <si>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</si>
  <si>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</si>
  <si>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</si>
  <si>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</si>
  <si>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</si>
  <si>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</si>
  <si>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</si>
  <si>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</si>
  <si>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</si>
  <si>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</si>
  <si>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Работы и услуги непроизводственного характера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</si>
  <si>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</si>
  <si>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</si>
  <si>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</si>
  <si>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</si>
  <si>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</si>
  <si>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</si>
  <si>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</si>
  <si>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</si>
  <si>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</si>
  <si>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</si>
  <si>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</si>
  <si>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</si>
  <si>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</si>
  <si>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1.3</t>
  </si>
  <si>
    <t>Расходы на оплату технологического присоединения к сетям смежной сетевой организации</t>
  </si>
  <si>
    <t>1.4</t>
  </si>
  <si>
    <t>Недополученный по независящим причинам доход (+)/избыток средств, полученный в предыдущем периоде регулирования (-)</t>
  </si>
  <si>
    <t>1.4.1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</si>
  <si>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</si>
  <si>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</si>
  <si>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 "Количество льготных технологических присоединений"</t>
  </si>
  <si>
    <t>ед.</t>
  </si>
  <si>
    <t>1.5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</si>
  <si>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</si>
  <si>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</si>
  <si>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</si>
  <si>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</si>
  <si>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</si>
  <si>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</si>
  <si>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</si>
  <si>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</si>
  <si>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</si>
  <si>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</si>
  <si>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</si>
  <si>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</si>
  <si>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</si>
  <si>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</si>
  <si>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</si>
  <si>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</si>
  <si>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всего, в том числе:</t>
  </si>
  <si>
    <t>у.е.</t>
  </si>
  <si>
    <t>3.1</t>
  </si>
  <si>
    <t>в том числе количество условных единиц по линиям электропередач на уровне напряжения СН2</t>
  </si>
  <si>
    <t>3.2</t>
  </si>
  <si>
    <t>в том числе количество условных единиц по линиям электропередач на  уровне напряжения НН</t>
  </si>
  <si>
    <t>4</t>
  </si>
  <si>
    <t>Количество условных единиц по подстанциям, всего, в том числе: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</si>
  <si>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</si>
  <si>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</si>
  <si>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всего, в том числе:</t>
  </si>
  <si>
    <t>км</t>
  </si>
  <si>
    <t>5.1</t>
  </si>
  <si>
    <t>в том числе длина линий электропередач на уровне напряжения СН2</t>
  </si>
  <si>
    <t>5.2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</si>
  <si>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</si>
  <si>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</si>
  <si>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</si>
  <si>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</si>
  <si>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</si>
  <si>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</si>
  <si>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</si>
  <si>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</si>
  <si>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</si>
  <si>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</si>
  <si>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2.1</t>
  </si>
  <si>
    <t>в том числе трансформаторная мощность подстанций на уровне напряжения СН2</t>
  </si>
  <si>
    <t>4.1</t>
  </si>
  <si>
    <t>АО "Компания ЮГ"</t>
  </si>
  <si>
    <t xml:space="preserve">план </t>
  </si>
  <si>
    <t xml:space="preserve">факт </t>
  </si>
  <si>
    <t>в том числе прочие расходы из прибыли (выплаты социального характера)</t>
  </si>
  <si>
    <t>Расходы на услуги банка</t>
  </si>
  <si>
    <t>8601029263</t>
  </si>
  <si>
    <t>ЕСЛИОШИБКА(ВПР(A5;$A$25:$E$34;2;0);0)</t>
  </si>
  <si>
    <t>ЕСЛИ(ЕНД(ВПР(B2;$A$25:$E$34;2;0));0;ВПР(B2;$A$25:$E$34;2;0))</t>
  </si>
  <si>
    <t xml:space="preserve">Выработка Белоярский </t>
  </si>
  <si>
    <t>Выработка Березовский</t>
  </si>
  <si>
    <t>Выработка Кондинский</t>
  </si>
  <si>
    <t>Выработка Нижневартовский</t>
  </si>
  <si>
    <t>Выработка Октябрьский</t>
  </si>
  <si>
    <t xml:space="preserve">Выработка Сургутский </t>
  </si>
  <si>
    <t xml:space="preserve">Выработка Ханты-Мансийский </t>
  </si>
  <si>
    <t xml:space="preserve">Передача Белоярский </t>
  </si>
  <si>
    <t>Передача Березовский</t>
  </si>
  <si>
    <t>Передача Кондинский</t>
  </si>
  <si>
    <t>Передача Нижневартовский</t>
  </si>
  <si>
    <t>Передача Октябрьский</t>
  </si>
  <si>
    <t xml:space="preserve">Передача Сургутский </t>
  </si>
  <si>
    <t xml:space="preserve">Передача Ханты-Мансийский </t>
  </si>
  <si>
    <t xml:space="preserve">Сбыт Белоярский </t>
  </si>
  <si>
    <t>Сбыт Березовский</t>
  </si>
  <si>
    <t>Сбыт Кондинский</t>
  </si>
  <si>
    <t>Сбыт Нижневартовский</t>
  </si>
  <si>
    <t>Сбыт Октябрьский</t>
  </si>
  <si>
    <t xml:space="preserve">Сбыт Сургутский </t>
  </si>
  <si>
    <t xml:space="preserve">Сбыт Ханты-Мансийский </t>
  </si>
  <si>
    <t xml:space="preserve">Тепло </t>
  </si>
  <si>
    <t xml:space="preserve">Прочие </t>
  </si>
  <si>
    <t>Выработка</t>
  </si>
  <si>
    <t xml:space="preserve">Передача </t>
  </si>
  <si>
    <t>Сбыт</t>
  </si>
  <si>
    <t>Тепло</t>
  </si>
  <si>
    <t>Прочие</t>
  </si>
  <si>
    <t>январь</t>
  </si>
  <si>
    <t>п/п НВВ</t>
  </si>
  <si>
    <t xml:space="preserve">Счет </t>
  </si>
  <si>
    <t>п/п БДР</t>
  </si>
  <si>
    <t xml:space="preserve">Белоярский </t>
  </si>
  <si>
    <t>Березовский</t>
  </si>
  <si>
    <t>Кондинский</t>
  </si>
  <si>
    <t>Нижневартовский</t>
  </si>
  <si>
    <t>Октябрьский</t>
  </si>
  <si>
    <t xml:space="preserve">Сургутский </t>
  </si>
  <si>
    <t xml:space="preserve">Ханты-Мансийский </t>
  </si>
  <si>
    <t>Всего</t>
  </si>
  <si>
    <t>ЭЭ</t>
  </si>
  <si>
    <t>Проич</t>
  </si>
  <si>
    <t xml:space="preserve"> </t>
  </si>
  <si>
    <t>2.10.3.5.</t>
  </si>
  <si>
    <t>2.11.1.</t>
  </si>
  <si>
    <t>2.1.3.</t>
  </si>
  <si>
    <t>2.10.1.1.</t>
  </si>
  <si>
    <t>2.4.1.</t>
  </si>
  <si>
    <t>2.8.3.</t>
  </si>
  <si>
    <t>2.10.3.1.</t>
  </si>
  <si>
    <t>5.20.</t>
  </si>
  <si>
    <t>5.1.3.</t>
  </si>
  <si>
    <t>5.18.</t>
  </si>
  <si>
    <t xml:space="preserve">Статьи </t>
  </si>
  <si>
    <t>Производство эл.энергии</t>
  </si>
  <si>
    <t>Другие виды работ(услуг)</t>
  </si>
  <si>
    <t>Производство тепло энергии п.Согом ХМР</t>
  </si>
  <si>
    <t>Итого</t>
  </si>
  <si>
    <t>1.</t>
  </si>
  <si>
    <t>Выручка всего, в том числе:</t>
  </si>
  <si>
    <t>1.1.</t>
  </si>
  <si>
    <t>Объем производства в натуральном выражении по основным направлениям деятельности (т.кВт.ч)</t>
  </si>
  <si>
    <t>1.2.</t>
  </si>
  <si>
    <t>Отпуск эл.энергии с шин (тыс.кВт.ч.</t>
  </si>
  <si>
    <t>1.3.</t>
  </si>
  <si>
    <t>Выработка и отпуск теплоэнергии(т.Гкал.)</t>
  </si>
  <si>
    <t>2.</t>
  </si>
  <si>
    <t>Прямые расходы всего, в том числе:</t>
  </si>
  <si>
    <t>2.1.</t>
  </si>
  <si>
    <t>Фонд оплаты труда (производственный персонал)</t>
  </si>
  <si>
    <t>2.1.1.</t>
  </si>
  <si>
    <t>Заработная плата</t>
  </si>
  <si>
    <t>Премии (вознаграждения)</t>
  </si>
  <si>
    <t>Резерв на оплату отпусков</t>
  </si>
  <si>
    <t>2.1.4.</t>
  </si>
  <si>
    <t>2.2.</t>
  </si>
  <si>
    <t>Льготный проезд</t>
  </si>
  <si>
    <t>2.3.</t>
  </si>
  <si>
    <t>Налоги и взносы</t>
  </si>
  <si>
    <t>2.3.1.</t>
  </si>
  <si>
    <t>Транспортный налог</t>
  </si>
  <si>
    <t>2.3.2.</t>
  </si>
  <si>
    <t>Страховые взносы на ф.о.т.</t>
  </si>
  <si>
    <t>2.3.3.</t>
  </si>
  <si>
    <t>Прочие налоги, учитываемые в себестоимости(плата за загрязнение окружающей среды)</t>
  </si>
  <si>
    <t>2.4.</t>
  </si>
  <si>
    <t>Энергопотери</t>
  </si>
  <si>
    <t>2.5.</t>
  </si>
  <si>
    <t>Товары для перепродажи</t>
  </si>
  <si>
    <t>2.6</t>
  </si>
  <si>
    <t>Материалы производственного назначения</t>
  </si>
  <si>
    <t>2.6.1.</t>
  </si>
  <si>
    <t>Упаковочные материалы</t>
  </si>
  <si>
    <t>2.6.2.</t>
  </si>
  <si>
    <t>Тара</t>
  </si>
  <si>
    <t>2.6.3.</t>
  </si>
  <si>
    <t>Материалы на кап. ремонт оборудования</t>
  </si>
  <si>
    <t>2.7.</t>
  </si>
  <si>
    <t>Расходы на ГСМ</t>
  </si>
  <si>
    <t>2.7.1.</t>
  </si>
  <si>
    <t>2.7.2.</t>
  </si>
  <si>
    <t>Расходы  на масло и антифриз</t>
  </si>
  <si>
    <t>2.8.</t>
  </si>
  <si>
    <t>Материалы технического назначения</t>
  </si>
  <si>
    <t>2.8.1.</t>
  </si>
  <si>
    <t>Запасные части на автотранспорт</t>
  </si>
  <si>
    <t>2.8.2.</t>
  </si>
  <si>
    <t xml:space="preserve">Материалы </t>
  </si>
  <si>
    <t>Прочие технические расходные материалы</t>
  </si>
  <si>
    <t>2.9.</t>
  </si>
  <si>
    <t>Амортизация</t>
  </si>
  <si>
    <t>2.10.</t>
  </si>
  <si>
    <t>Прочие прямые затраты</t>
  </si>
  <si>
    <t>2.10.1.</t>
  </si>
  <si>
    <t>Расходы на коммунальные услуги</t>
  </si>
  <si>
    <t>Электроэнергия</t>
  </si>
  <si>
    <t>2.10.1.2.</t>
  </si>
  <si>
    <t>Теплоэнергия</t>
  </si>
  <si>
    <t>2.10.1.3.</t>
  </si>
  <si>
    <t>Др.коммунальные услуги</t>
  </si>
  <si>
    <t>2.10.2.</t>
  </si>
  <si>
    <t>Командировочные расходы</t>
  </si>
  <si>
    <t>2.10.3.</t>
  </si>
  <si>
    <t>Услуги сторонних организаций</t>
  </si>
  <si>
    <t>Охрана труда и т\б</t>
  </si>
  <si>
    <t>2.10.3.2.</t>
  </si>
  <si>
    <t>Услуги по ремонту автотранспорта</t>
  </si>
  <si>
    <t>2.10.3.3.</t>
  </si>
  <si>
    <t>Транспортные услуги</t>
  </si>
  <si>
    <t>2.10.3.4.</t>
  </si>
  <si>
    <t>Услуги по ремонту основных средств</t>
  </si>
  <si>
    <t>Прочие услуги сторонних организаций</t>
  </si>
  <si>
    <t>2.10.4.</t>
  </si>
  <si>
    <t>Услуги связи</t>
  </si>
  <si>
    <t>2.11.</t>
  </si>
  <si>
    <t>Арендные платежи</t>
  </si>
  <si>
    <t>Аренда обьектов электросетевого хозяйства</t>
  </si>
  <si>
    <t>2.11.2.</t>
  </si>
  <si>
    <t>Прочая аренда(аренда емкостей)</t>
  </si>
  <si>
    <t>3.</t>
  </si>
  <si>
    <t>Лизенговые платежи</t>
  </si>
  <si>
    <t>4.</t>
  </si>
  <si>
    <t>Валовая прибыль (п. 1 - п. 2)</t>
  </si>
  <si>
    <t>5.</t>
  </si>
  <si>
    <t>Косвенные расходы (управленческие расходы) всего, в том числе:</t>
  </si>
  <si>
    <t>5.1.</t>
  </si>
  <si>
    <t>Фонд оплаты труда (административно-управленческий персонал)</t>
  </si>
  <si>
    <t>5.1.1.</t>
  </si>
  <si>
    <t>5.1.2.</t>
  </si>
  <si>
    <t>5.2.</t>
  </si>
  <si>
    <t>5.3.</t>
  </si>
  <si>
    <t>Налоги и взносы (плата за загрязнение окружающей среды)</t>
  </si>
  <si>
    <t>5.4.</t>
  </si>
  <si>
    <t>5.5.</t>
  </si>
  <si>
    <t>5.6.</t>
  </si>
  <si>
    <t>Расходы на страхование(страхование ответстенности ,мед.страхование,страхование от несчастных случаев)</t>
  </si>
  <si>
    <t>5.7.</t>
  </si>
  <si>
    <t>Прочие налоги</t>
  </si>
  <si>
    <t>5.8.</t>
  </si>
  <si>
    <t>5.9.</t>
  </si>
  <si>
    <t>Юридические, консультационные и информационные услуги</t>
  </si>
  <si>
    <t>5.10.</t>
  </si>
  <si>
    <t>Аудиторские услуги</t>
  </si>
  <si>
    <t>5.11.</t>
  </si>
  <si>
    <t>Представительские расходы</t>
  </si>
  <si>
    <t>5.12.</t>
  </si>
  <si>
    <t>5.13.</t>
  </si>
  <si>
    <t>Материалы, запчасти, инвентарь,хоз товары,канц.товары</t>
  </si>
  <si>
    <t>5.14.</t>
  </si>
  <si>
    <t>ГСМ на автотранспорт</t>
  </si>
  <si>
    <t>5.15.</t>
  </si>
  <si>
    <t>Коммунальные услуги</t>
  </si>
  <si>
    <t>5.16.</t>
  </si>
  <si>
    <t>5.17.</t>
  </si>
  <si>
    <t>Подготовка и переподготовка кадров</t>
  </si>
  <si>
    <t>5.19.</t>
  </si>
  <si>
    <t>Арендная плата(база РММ)</t>
  </si>
  <si>
    <t>Прочие управленческие расходы</t>
  </si>
  <si>
    <t>5.21.</t>
  </si>
  <si>
    <t xml:space="preserve">Лизинг </t>
  </si>
  <si>
    <t>6.</t>
  </si>
  <si>
    <t>Прибыль от продаж (п.  - п. 5)</t>
  </si>
  <si>
    <t>7.</t>
  </si>
  <si>
    <t>Прочие доходы</t>
  </si>
  <si>
    <t>7.1.</t>
  </si>
  <si>
    <t>Доходы от продажи основных средств</t>
  </si>
  <si>
    <t>7.2.</t>
  </si>
  <si>
    <t>Доходы от продажи прочего имущества</t>
  </si>
  <si>
    <t>7.3.</t>
  </si>
  <si>
    <t>Доходы прошлых периодов</t>
  </si>
  <si>
    <t>7.4.</t>
  </si>
  <si>
    <t>Компенсация за спецодежду</t>
  </si>
  <si>
    <t>7.5.</t>
  </si>
  <si>
    <t>Проценты начисленные</t>
  </si>
  <si>
    <t>7.6.</t>
  </si>
  <si>
    <t>Расходы  2011 г</t>
  </si>
  <si>
    <t>7.7.</t>
  </si>
  <si>
    <t>Комиссия банка</t>
  </si>
  <si>
    <t>7.8.</t>
  </si>
  <si>
    <t>Доходы по восстановлению резерва</t>
  </si>
  <si>
    <t>7.9.</t>
  </si>
  <si>
    <t>Прочие неоперационные расходы</t>
  </si>
  <si>
    <t>8.</t>
  </si>
  <si>
    <t>8.1.</t>
  </si>
  <si>
    <t>Расходы по %</t>
  </si>
  <si>
    <t>8.2.</t>
  </si>
  <si>
    <t>Расходы по налогам и сборам</t>
  </si>
  <si>
    <t>8.3.</t>
  </si>
  <si>
    <t>Услуги банков</t>
  </si>
  <si>
    <t>8.4.</t>
  </si>
  <si>
    <t>Материальная помощь</t>
  </si>
  <si>
    <t>8.5.</t>
  </si>
  <si>
    <t>Прочие расходы по кол договору</t>
  </si>
  <si>
    <t>8.6.</t>
  </si>
  <si>
    <t>Разовые выплаты по кол.договору</t>
  </si>
  <si>
    <t>8.7.</t>
  </si>
  <si>
    <t>Расходы прошлых лет</t>
  </si>
  <si>
    <t>8.8.</t>
  </si>
  <si>
    <t>Лизинг оборудования</t>
  </si>
  <si>
    <t>8.9.</t>
  </si>
  <si>
    <t>Расходы от продажи основных средств и прочего имущества</t>
  </si>
  <si>
    <t>8.10.</t>
  </si>
  <si>
    <t>9.</t>
  </si>
  <si>
    <t>Прибыль до налогообложения
 (п.5+п.6-п7)</t>
  </si>
  <si>
    <t>10.</t>
  </si>
  <si>
    <t>Отчисления за счет прибыли</t>
  </si>
  <si>
    <t>10.1.</t>
  </si>
  <si>
    <t>10.2.</t>
  </si>
  <si>
    <t>ЕНВД</t>
  </si>
  <si>
    <t>10.3.</t>
  </si>
  <si>
    <t>Иные отчисления за счет прибыли(отложные налоговые активы)</t>
  </si>
  <si>
    <t>11.</t>
  </si>
  <si>
    <t>Чистая прибыль (убыток) (п. 9 -п.10 )</t>
  </si>
  <si>
    <t>Себестоимость товаров (работ, услуг), коммерческие и управленческие расходы всего, в том числе</t>
  </si>
  <si>
    <t>Себестоимость основной деятельности
(расшифровать по видам регулируемой деятельности)</t>
  </si>
  <si>
    <t>Выработка электрической энергии</t>
  </si>
  <si>
    <t>Выработка тепловой энергии</t>
  </si>
  <si>
    <t>Себестоимость прочей деятельности</t>
  </si>
  <si>
    <t>Материальные расходы всего, в том числе</t>
  </si>
  <si>
    <t xml:space="preserve">Расходы на топливо </t>
  </si>
  <si>
    <t>Материалы на капитальный ремонт</t>
  </si>
  <si>
    <t>Масло и антифриз</t>
  </si>
  <si>
    <t>Дрова</t>
  </si>
  <si>
    <t>Сырье, материалы, запасные части, инструменты</t>
  </si>
  <si>
    <t>Прочие материальные расходы</t>
  </si>
  <si>
    <t>Работы и услуги производственного характера всего, в том числе</t>
  </si>
  <si>
    <t>Капитальный ремонт основного оборудования</t>
  </si>
  <si>
    <t xml:space="preserve">Расходы на оплату труда </t>
  </si>
  <si>
    <t>Расходы на  ЕСН</t>
  </si>
  <si>
    <t>Налоги и сборы всего, в том числе</t>
  </si>
  <si>
    <t>налог на имущество</t>
  </si>
  <si>
    <t>прочие налоги и сборы</t>
  </si>
  <si>
    <t>Прочие расходы всего, в том числе</t>
  </si>
  <si>
    <t>Арендная плата, лизинговые платежи</t>
  </si>
  <si>
    <t>7.2</t>
  </si>
  <si>
    <t>Иные прочие расходы</t>
  </si>
  <si>
    <t>Наименование товара (описание выполненных работ, оказанных услуг), имущественного права</t>
  </si>
  <si>
    <t>Единица
измерения</t>
  </si>
  <si>
    <t>Коли-
чество 
(объем)</t>
  </si>
  <si>
    <t>Цена (тариф) за единицу измерения</t>
  </si>
  <si>
    <t>Стоимость товаров (работ, услуг), имущественных прав без налога - всего</t>
  </si>
  <si>
    <t>В том
числе
сумма 
акциза</t>
  </si>
  <si>
    <t>Налоговая ставка</t>
  </si>
  <si>
    <t>Сумма налога, предъявляемая покупателю</t>
  </si>
  <si>
    <t>Стоимость товаров (работ, услуг), имущественных прав с налогом - всего</t>
  </si>
  <si>
    <t>Страна
происхождения товара</t>
  </si>
  <si>
    <t>Номер
таможенной
декларации</t>
  </si>
  <si>
    <t>код</t>
  </si>
  <si>
    <t>условное обозначение (национальное)</t>
  </si>
  <si>
    <t>цифровой код</t>
  </si>
  <si>
    <t>краткое наименование</t>
  </si>
  <si>
    <t>Услуги по передаче электрической энергии в децентрализованной зоне за ноябрь 2016г. Белоярский район (НН) (Одноставочный)</t>
  </si>
  <si>
    <t xml:space="preserve">246 </t>
  </si>
  <si>
    <t>МВт.ч</t>
  </si>
  <si>
    <t>без акциза</t>
  </si>
  <si>
    <t>18%</t>
  </si>
  <si>
    <t>--</t>
  </si>
  <si>
    <t>Услуги по передаче электрической энергии в децентрализованной зоне за ноябрь 2016г. Ханты-Мансийский район (НН) (Одноставочный)</t>
  </si>
  <si>
    <t>Услуги по передаче электрической энергии в децентрализованной зоне за ноябрь 2016г. Октябрьский район (НН) (Одноставочный)</t>
  </si>
  <si>
    <t>Услуги по передаче электрической энергии в децентрализованной зоне за ноябрь 2016г. Нижневартовский район (НН) (Одноставочный)</t>
  </si>
  <si>
    <t>Услуги по передаче электрической энергии в децентрализованной зоне за ноябрь 2016г. Кондинский район (СН-2) (Одноставочный)</t>
  </si>
  <si>
    <t>Услуги по передаче электрической энергии в децентрализованной зоне за ноябрь 2016г. Кондинский район (НН) (Одноставочный)</t>
  </si>
  <si>
    <t>Услуги по передаче электрической энергии в децентрализованной зоне за ноябрь 2016г. Березовский район (СН-2) (Одноставочный)</t>
  </si>
  <si>
    <t>Услуги по передаче электрической энергии в децентрализованной зоне за ноябрь 2016г. Березовский район (НН) (Одноставочный)</t>
  </si>
  <si>
    <t>Услуги по передаче электрической энергии в децентрализованной зоне за ноябрь 2016г. Белоярский район (НН) (Население)</t>
  </si>
  <si>
    <t>Услуги по передаче электрической энергии в децентрализованной зоне за ноябрь 2016г. Ханты-Мансийский район (НН) (Население)</t>
  </si>
  <si>
    <t>Услуги по передаче электрической энергии в децентрализованной зоне за ноябрь 2016г. Октябрьский район (НН) (Население)</t>
  </si>
  <si>
    <t>Услуги по передаче электрической энергии в децентрализованной зоне за ноябрь 2016г. Нижневартовский район (НН) (Население)</t>
  </si>
  <si>
    <t>Услуги по передаче электрической энергии в децентрализованной зоне за ноябрь 2016г. Кондинский район (СН-2) (Население)</t>
  </si>
  <si>
    <t>Услуги по передаче электрической энергии в децентрализованной зоне за ноябрь 2016г. Березовский район (НН) (Население)</t>
  </si>
  <si>
    <t>Всего к оплате</t>
  </si>
  <si>
    <t>Х</t>
  </si>
  <si>
    <t>Расходы</t>
  </si>
  <si>
    <t>объемы</t>
  </si>
  <si>
    <t>АО "Югорская региональная электросетевая компания"</t>
  </si>
  <si>
    <t>2016 год</t>
  </si>
  <si>
    <t>Дата</t>
  </si>
  <si>
    <t>Вход.№</t>
  </si>
  <si>
    <t>Счет-фактура</t>
  </si>
  <si>
    <t>Наименование товара (описание выполненных работ, оказание услуг)</t>
  </si>
  <si>
    <t>Объект</t>
  </si>
  <si>
    <t>Нормативный объем</t>
  </si>
  <si>
    <t>Сверхнормативный</t>
  </si>
  <si>
    <t>Тариф</t>
  </si>
  <si>
    <t>Стоимость товаров (руб.)</t>
  </si>
  <si>
    <t>НДС                    (руб.)</t>
  </si>
  <si>
    <t>Стоимость товаров  с НДС (руб.)</t>
  </si>
  <si>
    <t>Примечание</t>
  </si>
  <si>
    <t>Договор</t>
  </si>
  <si>
    <t>00/000000699 от 30.11.16</t>
  </si>
  <si>
    <t>Потери эл.энергии в сетях в пределах баланса</t>
  </si>
  <si>
    <t>Вид деят-ти- передача            ст. Потери эл.энергии</t>
  </si>
  <si>
    <t>06 от 01.11.2016г.</t>
  </si>
  <si>
    <t>00/000000703 от 30.11.16</t>
  </si>
  <si>
    <t xml:space="preserve">Березовский </t>
  </si>
  <si>
    <t>с 01.11.16 по 30.11.2016</t>
  </si>
  <si>
    <t>00/000000704 от 30.11.16</t>
  </si>
  <si>
    <t>Потери эл.энергии в сетях сверх баланса</t>
  </si>
  <si>
    <r>
      <t xml:space="preserve">Вид деят-ти- передача            ст. Потери эл.энергии </t>
    </r>
    <r>
      <rPr>
        <b/>
        <sz val="10"/>
        <rFont val="Arial"/>
        <family val="2"/>
        <charset val="204"/>
      </rPr>
      <t>сверхнормативные</t>
    </r>
  </si>
  <si>
    <t>00/000000701 от 30.11.16</t>
  </si>
  <si>
    <t>00/000000702 от 30.11.16</t>
  </si>
  <si>
    <t>00/000000700 от 30.11.16</t>
  </si>
  <si>
    <t>НВР</t>
  </si>
  <si>
    <t>00/000000698 от 30.11.16</t>
  </si>
  <si>
    <t>Белоярский</t>
  </si>
  <si>
    <t>00/000000697 от 30.11.16</t>
  </si>
  <si>
    <t>ХМР</t>
  </si>
  <si>
    <t>итого за ноябрь 2016г.</t>
  </si>
  <si>
    <t>Затраты</t>
  </si>
  <si>
    <t>Объемы</t>
  </si>
  <si>
    <t>руб/кВтч</t>
  </si>
  <si>
    <t>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</si>
</sst>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General_)"/>
    <numFmt numFmtId="170" formatCode="0&quot;а&quot;"/>
    <numFmt numFmtId="171" formatCode="0.000"/>
    <numFmt numFmtId="172" formatCode="#,##0.000"/>
    <numFmt numFmtId="173" formatCode="0.0%"/>
    <numFmt numFmtId="174" formatCode="0.0%_);\(0.0%\)"/>
    <numFmt numFmtId="175" formatCode="#,##0_);[Red]\(#,##0\)"/>
    <numFmt numFmtId="176" formatCode="#,##0;\(#,##0\)"/>
    <numFmt numFmtId="177" formatCode="_-* #,##0.00\ _$_-;\-* #,##0.00\ _$_-;_-* &quot;-&quot;??\ _$_-;_-@_-"/>
    <numFmt numFmtId="178" formatCode="#.##0\.00"/>
    <numFmt numFmtId="179" formatCode="#\.00"/>
    <numFmt numFmtId="180" formatCode="\$#\.00"/>
    <numFmt numFmtId="181" formatCode="#\.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&quot;$&quot;#,##0_);[Red]\(&quot;$&quot;#,##0\)"/>
    <numFmt numFmtId="185" formatCode="\$#,##0\ ;\(\$#,##0\)"/>
    <numFmt numFmtId="186" formatCode="#,##0.000[$р.-419];\-#,##0.000[$р.-419]"/>
    <numFmt numFmtId="187" formatCode="_-* #,##0.0\ _$_-;\-* #,##0.0\ _$_-;_-* &quot;-&quot;??\ _$_-;_-@_-"/>
    <numFmt numFmtId="188" formatCode="_-* #,##0.00[$€-1]_-;\-* #,##0.00[$€-1]_-;_-* &quot;-&quot;??[$€-1]_-"/>
    <numFmt numFmtId="189" formatCode="0.0"/>
    <numFmt numFmtId="190" formatCode="#,##0.0_);\(#,##0.0\)"/>
    <numFmt numFmtId="191" formatCode="#,##0_ ;[Red]\-#,##0\ "/>
    <numFmt numFmtId="192" formatCode="#,##0_);[Blue]\(#,##0\)"/>
    <numFmt numFmtId="193" formatCode="_-* #,##0_-;\-* #,##0_-;_-* &quot;-&quot;_-;_-@_-"/>
    <numFmt numFmtId="194" formatCode="_-* #,##0.00_-;\-* #,##0.00_-;_-* &quot;-&quot;??_-;_-@_-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_-* #,##0_đ_._-;\-* #,##0_đ_._-;_-* &quot;-&quot;_đ_._-;_-@_-"/>
    <numFmt numFmtId="201" formatCode="_-* #,##0.00_đ_._-;\-* #,##0.00_đ_._-;_-* &quot;-&quot;??_đ_._-;_-@_-"/>
    <numFmt numFmtId="202" formatCode="\(#,##0.0\)"/>
    <numFmt numFmtId="203" formatCode="#,##0\ &quot;?.&quot;;\-#,##0\ &quot;?.&quot;"/>
    <numFmt numFmtId="204" formatCode="#,##0______;;&quot;------------      &quot;"/>
    <numFmt numFmtId="205" formatCode="#,##0.000_ ;\-#,##0.000\ "/>
    <numFmt numFmtId="206" formatCode="#,##0.00_ ;[Red]\-#,##0.00\ "/>
    <numFmt numFmtId="207" formatCode="_(&quot;р.&quot;* #,##0.00_);_(&quot;р.&quot;* \(#,##0.00\);_(&quot;р.&quot;* &quot;-&quot;??_);_(@_)"/>
    <numFmt numFmtId="208" formatCode="_-* #,##0\ _р_._-;\-* #,##0\ _р_._-;_-* &quot;-&quot;\ _р_._-;_-@_-"/>
    <numFmt numFmtId="209" formatCode="_-* #,##0.00\ _р_._-;\-* #,##0.00\ _р_._-;_-* &quot;-&quot;??\ _р_._-;_-@_-"/>
    <numFmt numFmtId="210" formatCode="_(* #,##0.00_);_(* \(#,##0.00\);_(* &quot;-&quot;??_);_(@_)"/>
    <numFmt numFmtId="211" formatCode="_-* #,##0\ _$_-;\-* #,##0\ _$_-;_-* &quot;-&quot;\ _$_-;_-@_-"/>
    <numFmt numFmtId="212" formatCode="#,##0.00_ ;\-#,##0.00\ "/>
    <numFmt numFmtId="213" formatCode="%#\.00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sz val="11"/>
      <color indexed="8"/>
      <name val="Calibri"/>
      <family val="2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sz val="10"/>
      <name val="Helv"/>
      <charset val="204"/>
    </font>
    <font>
      <u/>
      <sz val="11"/>
      <color theme="10"/>
      <name val="Calibri"/>
      <family val="2"/>
      <scheme val="minor"/>
    </font>
    <font>
      <sz val="6"/>
      <name val="Arial"/>
      <family val="2"/>
    </font>
    <font>
      <b/>
      <sz val="8"/>
      <name val="Arial"/>
      <family val="2"/>
    </font>
    <font>
      <sz val="10"/>
      <name val="Helv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u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theme="10"/>
      <name val="Calibri"/>
      <family val="2"/>
      <charset val="204"/>
    </font>
    <font>
      <u/>
      <sz val="10.4"/>
      <color theme="10"/>
      <name val="Arial"/>
      <family val="2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5"/>
      <color indexed="55"/>
      <name val="Calibri"/>
      <family val="2"/>
      <charset val="204"/>
    </font>
    <font>
      <b/>
      <sz val="18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6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4"/>
      </right>
      <top style="medium">
        <color indexed="6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medium">
        <color indexed="64"/>
      </top>
      <bottom style="thin">
        <color indexed="24"/>
      </bottom>
      <diagonal/>
    </border>
    <border>
      <left style="thin">
        <color indexed="24"/>
      </left>
      <right/>
      <top style="medium">
        <color indexed="64"/>
      </top>
      <bottom style="thin">
        <color indexed="24"/>
      </bottom>
      <diagonal/>
    </border>
    <border>
      <left style="medium">
        <color indexed="64"/>
      </left>
      <right style="thin">
        <color indexed="24"/>
      </right>
      <top style="medium">
        <color indexed="64"/>
      </top>
      <bottom style="thin">
        <color indexed="24"/>
      </bottom>
      <diagonal/>
    </border>
    <border>
      <left style="thin">
        <color indexed="24"/>
      </left>
      <right style="medium">
        <color indexed="64"/>
      </right>
      <top style="medium">
        <color indexed="6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4"/>
      </bottom>
      <diagonal/>
    </border>
    <border>
      <left/>
      <right style="medium">
        <color indexed="64"/>
      </right>
      <top style="medium">
        <color indexed="6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medium">
        <color indexed="6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thin">
        <color indexed="24"/>
      </top>
      <bottom style="thin">
        <color indexed="24"/>
      </bottom>
      <diagonal/>
    </border>
    <border>
      <left/>
      <right style="medium">
        <color indexed="6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4"/>
      </right>
      <top/>
      <bottom style="thin">
        <color indexed="2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medium">
        <color indexed="64"/>
      </left>
      <right/>
      <top style="thin">
        <color indexed="24"/>
      </top>
      <bottom style="medium">
        <color indexed="64"/>
      </bottom>
      <diagonal/>
    </border>
    <border>
      <left/>
      <right/>
      <top style="thin">
        <color indexed="24"/>
      </top>
      <bottom style="medium">
        <color indexed="64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875">
    <xf numFmtId="0" fontId="0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9" fillId="0" borderId="0"/>
    <xf numFmtId="0" fontId="20" fillId="12" borderId="0" applyNumberFormat="0" applyBorder="0" applyAlignment="0" applyProtection="0"/>
    <xf numFmtId="0" fontId="21" fillId="29" borderId="66" applyNumberFormat="0" applyAlignment="0" applyProtection="0"/>
    <xf numFmtId="0" fontId="22" fillId="30" borderId="6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5" fillId="0" borderId="68" applyNumberFormat="0" applyFill="0" applyAlignment="0" applyProtection="0"/>
    <xf numFmtId="0" fontId="26" fillId="0" borderId="69" applyNumberFormat="0" applyFill="0" applyAlignment="0" applyProtection="0"/>
    <xf numFmtId="0" fontId="27" fillId="0" borderId="70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66" applyNumberFormat="0" applyAlignment="0" applyProtection="0"/>
    <xf numFmtId="0" fontId="29" fillId="0" borderId="71" applyNumberFormat="0" applyFill="0" applyAlignment="0" applyProtection="0"/>
    <xf numFmtId="0" fontId="30" fillId="31" borderId="0" applyNumberFormat="0" applyBorder="0" applyAlignment="0" applyProtection="0"/>
    <xf numFmtId="0" fontId="31" fillId="0" borderId="0"/>
    <xf numFmtId="0" fontId="13" fillId="32" borderId="72" applyNumberFormat="0" applyFont="0" applyAlignment="0" applyProtection="0"/>
    <xf numFmtId="0" fontId="32" fillId="29" borderId="73" applyNumberFormat="0" applyAlignment="0" applyProtection="0"/>
    <xf numFmtId="0" fontId="33" fillId="0" borderId="0" applyNumberFormat="0">
      <alignment horizontal="left"/>
    </xf>
    <xf numFmtId="0" fontId="34" fillId="33" borderId="0">
      <alignment horizontal="center" vertical="top"/>
    </xf>
    <xf numFmtId="0" fontId="35" fillId="31" borderId="0">
      <alignment horizontal="center" vertical="top"/>
    </xf>
    <xf numFmtId="0" fontId="35" fillId="34" borderId="0">
      <alignment horizontal="left" vertical="top"/>
    </xf>
    <xf numFmtId="0" fontId="35" fillId="33" borderId="0">
      <alignment horizontal="left" vertical="top"/>
    </xf>
    <xf numFmtId="0" fontId="36" fillId="33" borderId="0">
      <alignment horizontal="left" vertical="top"/>
    </xf>
    <xf numFmtId="0" fontId="37" fillId="33" borderId="0">
      <alignment horizontal="left" vertical="top"/>
    </xf>
    <xf numFmtId="0" fontId="36" fillId="33" borderId="0">
      <alignment horizontal="center" vertical="top"/>
    </xf>
    <xf numFmtId="0" fontId="36" fillId="33" borderId="0">
      <alignment horizontal="left" vertical="top"/>
    </xf>
    <xf numFmtId="0" fontId="38" fillId="0" borderId="0" applyNumberFormat="0" applyFill="0" applyBorder="0" applyAlignment="0" applyProtection="0"/>
    <xf numFmtId="0" fontId="39" fillId="0" borderId="74" applyNumberFormat="0" applyFill="0" applyAlignment="0" applyProtection="0"/>
    <xf numFmtId="0" fontId="40" fillId="0" borderId="0" applyNumberFormat="0" applyFill="0" applyBorder="0" applyAlignment="0" applyProtection="0"/>
    <xf numFmtId="169" fontId="41" fillId="0" borderId="75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66" fontId="43" fillId="0" borderId="0" applyFont="0" applyFill="0" applyBorder="0" applyAlignment="0" applyProtection="0"/>
    <xf numFmtId="0" fontId="44" fillId="0" borderId="0" applyBorder="0">
      <alignment horizontal="center" vertical="center" wrapText="1"/>
    </xf>
    <xf numFmtId="0" fontId="45" fillId="0" borderId="76" applyBorder="0">
      <alignment horizontal="center" vertical="center" wrapText="1"/>
    </xf>
    <xf numFmtId="169" fontId="46" fillId="35" borderId="75"/>
    <xf numFmtId="4" fontId="47" fillId="36" borderId="3" applyBorder="0">
      <alignment horizontal="right"/>
    </xf>
    <xf numFmtId="0" fontId="48" fillId="0" borderId="0">
      <alignment horizontal="center" vertical="top" wrapText="1"/>
    </xf>
    <xf numFmtId="0" fontId="49" fillId="0" borderId="0">
      <alignment horizontal="center" vertical="center" wrapText="1"/>
    </xf>
    <xf numFmtId="0" fontId="50" fillId="37" borderId="0" applyFill="0">
      <alignment wrapText="1"/>
    </xf>
    <xf numFmtId="0" fontId="51" fillId="0" borderId="0"/>
    <xf numFmtId="0" fontId="17" fillId="0" borderId="0"/>
    <xf numFmtId="0" fontId="11" fillId="0" borderId="0"/>
    <xf numFmtId="0" fontId="5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51" fillId="0" borderId="0"/>
    <xf numFmtId="0" fontId="51" fillId="0" borderId="0"/>
    <xf numFmtId="0" fontId="13" fillId="0" borderId="0"/>
    <xf numFmtId="0" fontId="43" fillId="0" borderId="0"/>
    <xf numFmtId="0" fontId="17" fillId="0" borderId="0"/>
    <xf numFmtId="0" fontId="13" fillId="0" borderId="0"/>
    <xf numFmtId="0" fontId="51" fillId="0" borderId="0"/>
    <xf numFmtId="0" fontId="51" fillId="0" borderId="0"/>
    <xf numFmtId="0" fontId="17" fillId="0" borderId="0"/>
    <xf numFmtId="0" fontId="51" fillId="0" borderId="0"/>
    <xf numFmtId="0" fontId="11" fillId="0" borderId="0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3" fillId="0" borderId="0"/>
    <xf numFmtId="49" fontId="50" fillId="0" borderId="0">
      <alignment horizontal="center"/>
    </xf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43" fillId="0" borderId="0" applyFont="0" applyFill="0" applyBorder="0" applyAlignment="0" applyProtection="0"/>
    <xf numFmtId="4" fontId="47" fillId="37" borderId="0" applyBorder="0">
      <alignment horizontal="right"/>
    </xf>
    <xf numFmtId="4" fontId="47" fillId="37" borderId="43" applyBorder="0">
      <alignment horizontal="right"/>
    </xf>
    <xf numFmtId="4" fontId="47" fillId="38" borderId="57" applyBorder="0">
      <alignment horizontal="right"/>
    </xf>
    <xf numFmtId="0" fontId="11" fillId="0" borderId="0"/>
    <xf numFmtId="0" fontId="57" fillId="0" borderId="0"/>
    <xf numFmtId="0" fontId="51" fillId="0" borderId="0"/>
    <xf numFmtId="0" fontId="51" fillId="0" borderId="0"/>
    <xf numFmtId="173" fontId="9" fillId="0" borderId="0">
      <alignment vertical="top"/>
    </xf>
    <xf numFmtId="173" fontId="58" fillId="0" borderId="0">
      <alignment vertical="top"/>
    </xf>
    <xf numFmtId="174" fontId="58" fillId="39" borderId="0">
      <alignment vertical="top"/>
    </xf>
    <xf numFmtId="173" fontId="58" fillId="37" borderId="0">
      <alignment vertical="top"/>
    </xf>
    <xf numFmtId="40" fontId="59" fillId="0" borderId="0" applyFont="0" applyFill="0" applyBorder="0" applyAlignment="0" applyProtection="0"/>
    <xf numFmtId="0" fontId="60" fillId="0" borderId="0"/>
    <xf numFmtId="0" fontId="53" fillId="0" borderId="0"/>
    <xf numFmtId="175" fontId="9" fillId="0" borderId="0">
      <alignment vertical="top"/>
    </xf>
    <xf numFmtId="175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5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5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5" fontId="9" fillId="0" borderId="0">
      <alignment vertical="top"/>
    </xf>
    <xf numFmtId="175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5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5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6" fontId="51" fillId="36" borderId="77">
      <alignment wrapText="1"/>
      <protection locked="0"/>
    </xf>
    <xf numFmtId="176" fontId="51" fillId="36" borderId="77">
      <alignment wrapText="1"/>
      <protection locked="0"/>
    </xf>
    <xf numFmtId="0" fontId="53" fillId="0" borderId="0"/>
    <xf numFmtId="0" fontId="57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57" fillId="0" borderId="0"/>
    <xf numFmtId="0" fontId="53" fillId="0" borderId="0"/>
    <xf numFmtId="0" fontId="53" fillId="0" borderId="0"/>
    <xf numFmtId="0" fontId="57" fillId="0" borderId="0"/>
    <xf numFmtId="0" fontId="57" fillId="0" borderId="0"/>
    <xf numFmtId="0" fontId="53" fillId="0" borderId="0"/>
    <xf numFmtId="175" fontId="9" fillId="0" borderId="0">
      <alignment vertical="top"/>
    </xf>
    <xf numFmtId="175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5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5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57" fillId="0" borderId="0"/>
    <xf numFmtId="0" fontId="57" fillId="0" borderId="0"/>
    <xf numFmtId="0" fontId="57" fillId="0" borderId="0"/>
    <xf numFmtId="0" fontId="53" fillId="0" borderId="0"/>
    <xf numFmtId="0" fontId="53" fillId="0" borderId="0"/>
    <xf numFmtId="175" fontId="9" fillId="0" borderId="0">
      <alignment vertical="top"/>
    </xf>
    <xf numFmtId="175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5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5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75" fontId="9" fillId="0" borderId="0">
      <alignment vertical="top"/>
    </xf>
    <xf numFmtId="175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5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5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5" fontId="9" fillId="0" borderId="0">
      <alignment vertical="top"/>
    </xf>
    <xf numFmtId="175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5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5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53" fillId="0" borderId="0"/>
    <xf numFmtId="0" fontId="53" fillId="0" borderId="0"/>
    <xf numFmtId="0" fontId="57" fillId="0" borderId="0"/>
    <xf numFmtId="0" fontId="57" fillId="0" borderId="0"/>
    <xf numFmtId="0" fontId="57" fillId="0" borderId="0"/>
    <xf numFmtId="0" fontId="5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" fillId="0" borderId="0"/>
    <xf numFmtId="0" fontId="53" fillId="0" borderId="0"/>
    <xf numFmtId="177" fontId="13" fillId="0" borderId="0" applyFont="0" applyFill="0" applyBorder="0" applyAlignment="0" applyProtection="0"/>
    <xf numFmtId="178" fontId="61" fillId="0" borderId="0">
      <protection locked="0"/>
    </xf>
    <xf numFmtId="179" fontId="61" fillId="0" borderId="0">
      <protection locked="0"/>
    </xf>
    <xf numFmtId="166" fontId="61" fillId="0" borderId="0">
      <protection locked="0"/>
    </xf>
    <xf numFmtId="178" fontId="61" fillId="0" borderId="0">
      <protection locked="0"/>
    </xf>
    <xf numFmtId="166" fontId="62" fillId="0" borderId="0">
      <protection locked="0"/>
    </xf>
    <xf numFmtId="166" fontId="62" fillId="0" borderId="0">
      <protection locked="0"/>
    </xf>
    <xf numFmtId="166" fontId="61" fillId="0" borderId="0">
      <protection locked="0"/>
    </xf>
    <xf numFmtId="179" fontId="61" fillId="0" borderId="0">
      <protection locked="0"/>
    </xf>
    <xf numFmtId="166" fontId="62" fillId="0" borderId="0">
      <protection locked="0"/>
    </xf>
    <xf numFmtId="166" fontId="62" fillId="0" borderId="0">
      <protection locked="0"/>
    </xf>
    <xf numFmtId="166" fontId="61" fillId="0" borderId="0">
      <protection locked="0"/>
    </xf>
    <xf numFmtId="180" fontId="61" fillId="0" borderId="0">
      <protection locked="0"/>
    </xf>
    <xf numFmtId="166" fontId="62" fillId="0" borderId="0">
      <protection locked="0"/>
    </xf>
    <xf numFmtId="166" fontId="62" fillId="0" borderId="0">
      <protection locked="0"/>
    </xf>
    <xf numFmtId="181" fontId="61" fillId="0" borderId="78">
      <protection locked="0"/>
    </xf>
    <xf numFmtId="0" fontId="63" fillId="0" borderId="0">
      <protection locked="0"/>
    </xf>
    <xf numFmtId="181" fontId="63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3" fillId="0" borderId="0">
      <protection locked="0"/>
    </xf>
    <xf numFmtId="181" fontId="63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1" fillId="0" borderId="78">
      <protection locked="0"/>
    </xf>
    <xf numFmtId="181" fontId="61" fillId="0" borderId="78">
      <protection locked="0"/>
    </xf>
    <xf numFmtId="0" fontId="62" fillId="0" borderId="78">
      <protection locked="0"/>
    </xf>
    <xf numFmtId="0" fontId="62" fillId="0" borderId="78">
      <protection locked="0"/>
    </xf>
    <xf numFmtId="0" fontId="65" fillId="40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9" fontId="41" fillId="0" borderId="75">
      <protection locked="0"/>
    </xf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0" fontId="67" fillId="0" borderId="0" applyNumberFormat="0" applyFill="0" applyBorder="0" applyAlignment="0"/>
    <xf numFmtId="0" fontId="68" fillId="0" borderId="0"/>
    <xf numFmtId="0" fontId="69" fillId="0" borderId="3">
      <alignment horizontal="left" vertical="center"/>
    </xf>
    <xf numFmtId="165" fontId="51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/>
    <xf numFmtId="167" fontId="51" fillId="0" borderId="0" applyFont="0" applyFill="0" applyBorder="0" applyAlignment="0" applyProtection="0"/>
    <xf numFmtId="3" fontId="71" fillId="0" borderId="0" applyFont="0" applyFill="0" applyBorder="0" applyAlignment="0" applyProtection="0"/>
    <xf numFmtId="169" fontId="46" fillId="35" borderId="75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166" fontId="13" fillId="0" borderId="0" applyFont="0" applyFill="0" applyBorder="0" applyAlignment="0" applyProtection="0"/>
    <xf numFmtId="185" fontId="71" fillId="0" borderId="0" applyFont="0" applyFill="0" applyBorder="0" applyAlignment="0" applyProtection="0"/>
    <xf numFmtId="0" fontId="70" fillId="0" borderId="0" applyFill="0" applyBorder="0" applyProtection="0">
      <alignment vertical="center"/>
    </xf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4" fontId="72" fillId="0" borderId="0">
      <alignment vertical="top"/>
    </xf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70" fillId="0" borderId="79" applyNumberFormat="0" applyFont="0" applyFill="0" applyAlignment="0" applyProtection="0"/>
    <xf numFmtId="0" fontId="73" fillId="0" borderId="0" applyNumberFormat="0" applyFill="0" applyBorder="0" applyAlignment="0" applyProtection="0"/>
    <xf numFmtId="175" fontId="74" fillId="0" borderId="0">
      <alignment vertical="top"/>
    </xf>
    <xf numFmtId="175" fontId="74" fillId="0" borderId="0">
      <alignment vertical="top"/>
    </xf>
    <xf numFmtId="38" fontId="74" fillId="0" borderId="0">
      <alignment vertical="top"/>
    </xf>
    <xf numFmtId="188" fontId="75" fillId="0" borderId="0" applyFont="0" applyFill="0" applyBorder="0" applyAlignment="0" applyProtection="0"/>
    <xf numFmtId="188" fontId="72" fillId="0" borderId="0" applyFont="0" applyFill="0" applyBorder="0" applyAlignment="0" applyProtection="0"/>
    <xf numFmtId="188" fontId="75" fillId="0" borderId="0" applyFont="0" applyFill="0" applyBorder="0" applyAlignment="0" applyProtection="0"/>
    <xf numFmtId="37" fontId="51" fillId="0" borderId="0"/>
    <xf numFmtId="37" fontId="51" fillId="0" borderId="0"/>
    <xf numFmtId="189" fontId="76" fillId="0" borderId="0" applyFill="0" applyBorder="0" applyAlignment="0" applyProtection="0"/>
    <xf numFmtId="189" fontId="9" fillId="0" borderId="0" applyFill="0" applyBorder="0" applyAlignment="0" applyProtection="0"/>
    <xf numFmtId="189" fontId="77" fillId="0" borderId="0" applyFill="0" applyBorder="0" applyAlignment="0" applyProtection="0"/>
    <xf numFmtId="189" fontId="78" fillId="0" borderId="0" applyFill="0" applyBorder="0" applyAlignment="0" applyProtection="0"/>
    <xf numFmtId="189" fontId="79" fillId="0" borderId="0" applyFill="0" applyBorder="0" applyAlignment="0" applyProtection="0"/>
    <xf numFmtId="189" fontId="80" fillId="0" borderId="0" applyFill="0" applyBorder="0" applyAlignment="0" applyProtection="0"/>
    <xf numFmtId="189" fontId="81" fillId="0" borderId="0" applyFill="0" applyBorder="0" applyAlignment="0" applyProtection="0"/>
    <xf numFmtId="2" fontId="71" fillId="0" borderId="0" applyFont="0" applyFill="0" applyBorder="0" applyAlignment="0" applyProtection="0"/>
    <xf numFmtId="0" fontId="82" fillId="0" borderId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Fill="0" applyBorder="0" applyProtection="0">
      <alignment horizontal="left"/>
    </xf>
    <xf numFmtId="173" fontId="12" fillId="37" borderId="3" applyNumberFormat="0" applyFont="0" applyBorder="0" applyAlignment="0" applyProtection="0"/>
    <xf numFmtId="0" fontId="70" fillId="0" borderId="0" applyFont="0" applyFill="0" applyBorder="0" applyAlignment="0" applyProtection="0">
      <alignment horizontal="right"/>
    </xf>
    <xf numFmtId="190" fontId="85" fillId="37" borderId="0" applyNumberFormat="0" applyFont="0" applyAlignment="0"/>
    <xf numFmtId="0" fontId="86" fillId="0" borderId="0" applyProtection="0">
      <alignment horizontal="right"/>
    </xf>
    <xf numFmtId="0" fontId="87" fillId="0" borderId="0">
      <alignment vertical="top"/>
    </xf>
    <xf numFmtId="0" fontId="25" fillId="0" borderId="68" applyNumberFormat="0" applyFill="0" applyAlignment="0" applyProtection="0"/>
    <xf numFmtId="0" fontId="88" fillId="0" borderId="0" applyNumberFormat="0" applyFill="0" applyBorder="0" applyAlignment="0" applyProtection="0"/>
    <xf numFmtId="0" fontId="26" fillId="0" borderId="69" applyNumberFormat="0" applyFill="0" applyAlignment="0" applyProtection="0"/>
    <xf numFmtId="0" fontId="89" fillId="0" borderId="0" applyNumberFormat="0" applyFill="0" applyBorder="0" applyAlignment="0" applyProtection="0"/>
    <xf numFmtId="2" fontId="90" fillId="41" borderId="0" applyAlignment="0">
      <alignment horizontal="right"/>
      <protection locked="0"/>
    </xf>
    <xf numFmtId="175" fontId="91" fillId="0" borderId="0">
      <alignment vertical="top"/>
    </xf>
    <xf numFmtId="175" fontId="91" fillId="0" borderId="0">
      <alignment vertical="top"/>
    </xf>
    <xf numFmtId="38" fontId="91" fillId="0" borderId="0">
      <alignment vertical="top"/>
    </xf>
    <xf numFmtId="0" fontId="92" fillId="0" borderId="0" applyNumberFormat="0" applyFill="0" applyBorder="0" applyAlignment="0" applyProtection="0">
      <alignment vertical="top"/>
      <protection locked="0"/>
    </xf>
    <xf numFmtId="169" fontId="93" fillId="0" borderId="0"/>
    <xf numFmtId="0" fontId="51" fillId="0" borderId="0"/>
    <xf numFmtId="0" fontId="94" fillId="0" borderId="0" applyNumberFormat="0" applyFill="0" applyBorder="0" applyAlignment="0" applyProtection="0">
      <alignment vertical="top"/>
      <protection locked="0"/>
    </xf>
    <xf numFmtId="191" fontId="95" fillId="0" borderId="3">
      <alignment horizontal="center" vertical="center" wrapText="1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75" fontId="58" fillId="0" borderId="0">
      <alignment vertical="top"/>
    </xf>
    <xf numFmtId="175" fontId="58" fillId="39" borderId="0">
      <alignment vertical="top"/>
    </xf>
    <xf numFmtId="175" fontId="58" fillId="39" borderId="0">
      <alignment vertical="top"/>
    </xf>
    <xf numFmtId="38" fontId="58" fillId="39" borderId="0">
      <alignment vertical="top"/>
    </xf>
    <xf numFmtId="175" fontId="58" fillId="0" borderId="0">
      <alignment vertical="top"/>
    </xf>
    <xf numFmtId="175" fontId="58" fillId="0" borderId="0">
      <alignment vertical="top"/>
    </xf>
    <xf numFmtId="192" fontId="58" fillId="37" borderId="0">
      <alignment vertical="top"/>
    </xf>
    <xf numFmtId="38" fontId="58" fillId="0" borderId="0">
      <alignment vertical="top"/>
    </xf>
    <xf numFmtId="193" fontId="97" fillId="0" borderId="0" applyFont="0" applyFill="0" applyBorder="0" applyAlignment="0" applyProtection="0"/>
    <xf numFmtId="194" fontId="97" fillId="0" borderId="0" applyFont="0" applyFill="0" applyBorder="0" applyAlignment="0" applyProtection="0"/>
    <xf numFmtId="193" fontId="97" fillId="0" borderId="0" applyFont="0" applyFill="0" applyBorder="0" applyAlignment="0" applyProtection="0"/>
    <xf numFmtId="194" fontId="97" fillId="0" borderId="0" applyFont="0" applyFill="0" applyBorder="0" applyAlignment="0" applyProtection="0"/>
    <xf numFmtId="195" fontId="98" fillId="0" borderId="3">
      <alignment horizontal="right"/>
      <protection locked="0"/>
    </xf>
    <xf numFmtId="196" fontId="97" fillId="0" borderId="0" applyFont="0" applyFill="0" applyBorder="0" applyAlignment="0" applyProtection="0"/>
    <xf numFmtId="197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97" fontId="97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0" fontId="70" fillId="0" borderId="0" applyFill="0" applyBorder="0" applyProtection="0">
      <alignment vertical="center"/>
    </xf>
    <xf numFmtId="0" fontId="70" fillId="0" borderId="0" applyFont="0" applyFill="0" applyBorder="0" applyAlignment="0" applyProtection="0">
      <alignment horizontal="right"/>
    </xf>
    <xf numFmtId="3" fontId="13" fillId="0" borderId="80" applyFont="0" applyBorder="0">
      <alignment horizontal="center" vertical="center"/>
    </xf>
    <xf numFmtId="0" fontId="65" fillId="0" borderId="81"/>
    <xf numFmtId="0" fontId="50" fillId="0" borderId="0" applyNumberFormat="0" applyFill="0" applyBorder="0" applyAlignment="0" applyProtection="0"/>
    <xf numFmtId="198" fontId="1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9" fillId="0" borderId="0">
      <alignment horizontal="right"/>
    </xf>
    <xf numFmtId="0" fontId="13" fillId="0" borderId="0"/>
    <xf numFmtId="0" fontId="70" fillId="0" borderId="0" applyFill="0" applyBorder="0" applyProtection="0">
      <alignment vertical="center"/>
    </xf>
    <xf numFmtId="0" fontId="100" fillId="0" borderId="0"/>
    <xf numFmtId="0" fontId="51" fillId="0" borderId="0"/>
    <xf numFmtId="0" fontId="57" fillId="0" borderId="0"/>
    <xf numFmtId="0" fontId="17" fillId="32" borderId="72" applyNumberFormat="0" applyFont="0" applyAlignment="0" applyProtection="0"/>
    <xf numFmtId="0" fontId="17" fillId="32" borderId="72" applyNumberFormat="0" applyFont="0" applyAlignment="0" applyProtection="0"/>
    <xf numFmtId="0" fontId="17" fillId="32" borderId="72" applyNumberFormat="0" applyFont="0" applyAlignment="0" applyProtection="0"/>
    <xf numFmtId="199" fontId="13" fillId="0" borderId="0" applyFont="0" applyAlignment="0">
      <alignment horizontal="center"/>
    </xf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2" fillId="0" borderId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" fontId="101" fillId="0" borderId="0" applyProtection="0">
      <alignment horizontal="right" vertical="center"/>
    </xf>
    <xf numFmtId="49" fontId="102" fillId="0" borderId="1" applyFill="0" applyProtection="0">
      <alignment vertical="center"/>
    </xf>
    <xf numFmtId="9" fontId="51" fillId="0" borderId="0" applyFont="0" applyFill="0" applyBorder="0" applyAlignment="0" applyProtection="0"/>
    <xf numFmtId="0" fontId="70" fillId="0" borderId="0" applyFill="0" applyBorder="0" applyProtection="0">
      <alignment vertical="center"/>
    </xf>
    <xf numFmtId="37" fontId="103" fillId="36" borderId="82"/>
    <xf numFmtId="37" fontId="103" fillId="36" borderId="82"/>
    <xf numFmtId="204" fontId="104" fillId="0" borderId="83" applyBorder="0">
      <alignment horizontal="right"/>
      <protection locked="0"/>
    </xf>
    <xf numFmtId="49" fontId="105" fillId="0" borderId="3" applyNumberFormat="0">
      <alignment horizontal="left" vertical="center"/>
    </xf>
    <xf numFmtId="0" fontId="106" fillId="0" borderId="84">
      <alignment vertical="center"/>
    </xf>
    <xf numFmtId="4" fontId="36" fillId="36" borderId="73" applyNumberFormat="0" applyProtection="0">
      <alignment vertical="center"/>
    </xf>
    <xf numFmtId="4" fontId="107" fillId="36" borderId="73" applyNumberFormat="0" applyProtection="0">
      <alignment vertical="center"/>
    </xf>
    <xf numFmtId="4" fontId="36" fillId="36" borderId="73" applyNumberFormat="0" applyProtection="0">
      <alignment horizontal="left" vertical="center" indent="1"/>
    </xf>
    <xf numFmtId="4" fontId="36" fillId="36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4" fontId="36" fillId="43" borderId="73" applyNumberFormat="0" applyProtection="0">
      <alignment horizontal="right" vertical="center"/>
    </xf>
    <xf numFmtId="4" fontId="36" fillId="44" borderId="73" applyNumberFormat="0" applyProtection="0">
      <alignment horizontal="right" vertical="center"/>
    </xf>
    <xf numFmtId="4" fontId="36" fillId="45" borderId="73" applyNumberFormat="0" applyProtection="0">
      <alignment horizontal="right" vertical="center"/>
    </xf>
    <xf numFmtId="4" fontId="36" fillId="46" borderId="73" applyNumberFormat="0" applyProtection="0">
      <alignment horizontal="right" vertical="center"/>
    </xf>
    <xf numFmtId="4" fontId="36" fillId="47" borderId="73" applyNumberFormat="0" applyProtection="0">
      <alignment horizontal="right" vertical="center"/>
    </xf>
    <xf numFmtId="4" fontId="36" fillId="48" borderId="73" applyNumberFormat="0" applyProtection="0">
      <alignment horizontal="right" vertical="center"/>
    </xf>
    <xf numFmtId="4" fontId="36" fillId="49" borderId="73" applyNumberFormat="0" applyProtection="0">
      <alignment horizontal="right" vertical="center"/>
    </xf>
    <xf numFmtId="4" fontId="36" fillId="50" borderId="73" applyNumberFormat="0" applyProtection="0">
      <alignment horizontal="right" vertical="center"/>
    </xf>
    <xf numFmtId="4" fontId="36" fillId="51" borderId="73" applyNumberFormat="0" applyProtection="0">
      <alignment horizontal="right" vertical="center"/>
    </xf>
    <xf numFmtId="4" fontId="35" fillId="52" borderId="73" applyNumberFormat="0" applyProtection="0">
      <alignment horizontal="left" vertical="center" indent="1"/>
    </xf>
    <xf numFmtId="4" fontId="36" fillId="53" borderId="85" applyNumberFormat="0" applyProtection="0">
      <alignment horizontal="left" vertical="center" indent="1"/>
    </xf>
    <xf numFmtId="4" fontId="108" fillId="54" borderId="0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4" fontId="109" fillId="53" borderId="73" applyNumberFormat="0" applyProtection="0">
      <alignment horizontal="left" vertical="center" indent="1"/>
    </xf>
    <xf numFmtId="4" fontId="109" fillId="55" borderId="73" applyNumberFormat="0" applyProtection="0">
      <alignment horizontal="left" vertical="center" indent="1"/>
    </xf>
    <xf numFmtId="0" fontId="51" fillId="55" borderId="73" applyNumberFormat="0" applyProtection="0">
      <alignment horizontal="left" vertical="center" indent="1"/>
    </xf>
    <xf numFmtId="0" fontId="51" fillId="55" borderId="73" applyNumberFormat="0" applyProtection="0">
      <alignment horizontal="left" vertical="center" indent="1"/>
    </xf>
    <xf numFmtId="0" fontId="51" fillId="55" borderId="73" applyNumberFormat="0" applyProtection="0">
      <alignment horizontal="left" vertical="center" indent="1"/>
    </xf>
    <xf numFmtId="0" fontId="51" fillId="55" borderId="73" applyNumberFormat="0" applyProtection="0">
      <alignment horizontal="left" vertical="center" indent="1"/>
    </xf>
    <xf numFmtId="0" fontId="51" fillId="56" borderId="73" applyNumberFormat="0" applyProtection="0">
      <alignment horizontal="left" vertical="center" indent="1"/>
    </xf>
    <xf numFmtId="0" fontId="51" fillId="56" borderId="73" applyNumberFormat="0" applyProtection="0">
      <alignment horizontal="left" vertical="center" indent="1"/>
    </xf>
    <xf numFmtId="0" fontId="51" fillId="56" borderId="73" applyNumberFormat="0" applyProtection="0">
      <alignment horizontal="left" vertical="center" indent="1"/>
    </xf>
    <xf numFmtId="0" fontId="51" fillId="56" borderId="73" applyNumberFormat="0" applyProtection="0">
      <alignment horizontal="left" vertical="center" indent="1"/>
    </xf>
    <xf numFmtId="0" fontId="51" fillId="39" borderId="73" applyNumberFormat="0" applyProtection="0">
      <alignment horizontal="left" vertical="center" indent="1"/>
    </xf>
    <xf numFmtId="0" fontId="51" fillId="39" borderId="73" applyNumberFormat="0" applyProtection="0">
      <alignment horizontal="left" vertical="center" indent="1"/>
    </xf>
    <xf numFmtId="0" fontId="51" fillId="39" borderId="73" applyNumberFormat="0" applyProtection="0">
      <alignment horizontal="left" vertical="center" indent="1"/>
    </xf>
    <xf numFmtId="0" fontId="51" fillId="39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0" fontId="13" fillId="0" borderId="0"/>
    <xf numFmtId="0" fontId="13" fillId="0" borderId="0"/>
    <xf numFmtId="4" fontId="36" fillId="9" borderId="73" applyNumberFormat="0" applyProtection="0">
      <alignment vertical="center"/>
    </xf>
    <xf numFmtId="4" fontId="107" fillId="9" borderId="73" applyNumberFormat="0" applyProtection="0">
      <alignment vertical="center"/>
    </xf>
    <xf numFmtId="4" fontId="36" fillId="9" borderId="73" applyNumberFormat="0" applyProtection="0">
      <alignment horizontal="left" vertical="center" indent="1"/>
    </xf>
    <xf numFmtId="4" fontId="36" fillId="9" borderId="73" applyNumberFormat="0" applyProtection="0">
      <alignment horizontal="left" vertical="center" indent="1"/>
    </xf>
    <xf numFmtId="4" fontId="36" fillId="53" borderId="73" applyNumberFormat="0" applyProtection="0">
      <alignment horizontal="right" vertical="center"/>
    </xf>
    <xf numFmtId="4" fontId="107" fillId="53" borderId="73" applyNumberFormat="0" applyProtection="0">
      <alignment horizontal="right" vertical="center"/>
    </xf>
    <xf numFmtId="0" fontId="51" fillId="42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0" fontId="110" fillId="0" borderId="0"/>
    <xf numFmtId="4" fontId="111" fillId="53" borderId="73" applyNumberFormat="0" applyProtection="0">
      <alignment horizontal="right" vertical="center"/>
    </xf>
    <xf numFmtId="0" fontId="112" fillId="0" borderId="0">
      <alignment horizontal="left" vertical="center" wrapText="1"/>
    </xf>
    <xf numFmtId="0" fontId="51" fillId="0" borderId="0"/>
    <xf numFmtId="0" fontId="57" fillId="0" borderId="0"/>
    <xf numFmtId="0" fontId="113" fillId="0" borderId="0" applyBorder="0" applyProtection="0">
      <alignment vertical="center"/>
    </xf>
    <xf numFmtId="0" fontId="113" fillId="0" borderId="1" applyBorder="0" applyProtection="0">
      <alignment horizontal="right" vertical="center"/>
    </xf>
    <xf numFmtId="0" fontId="114" fillId="57" borderId="0" applyBorder="0" applyProtection="0">
      <alignment horizontal="centerContinuous" vertical="center"/>
    </xf>
    <xf numFmtId="0" fontId="114" fillId="58" borderId="1" applyBorder="0" applyProtection="0">
      <alignment horizontal="centerContinuous" vertical="center"/>
    </xf>
    <xf numFmtId="0" fontId="115" fillId="0" borderId="0"/>
    <xf numFmtId="175" fontId="116" fillId="59" borderId="0">
      <alignment horizontal="right" vertical="top"/>
    </xf>
    <xf numFmtId="175" fontId="116" fillId="59" borderId="0">
      <alignment horizontal="right" vertical="top"/>
    </xf>
    <xf numFmtId="38" fontId="116" fillId="59" borderId="0">
      <alignment horizontal="right" vertical="top"/>
    </xf>
    <xf numFmtId="0" fontId="100" fillId="0" borderId="0"/>
    <xf numFmtId="0" fontId="117" fillId="0" borderId="0" applyFill="0" applyBorder="0" applyProtection="0">
      <alignment horizontal="left"/>
    </xf>
    <xf numFmtId="0" fontId="84" fillId="0" borderId="86" applyFill="0" applyBorder="0" applyProtection="0">
      <alignment horizontal="left" vertical="top"/>
    </xf>
    <xf numFmtId="0" fontId="118" fillId="0" borderId="0">
      <alignment horizontal="centerContinuous"/>
    </xf>
    <xf numFmtId="0" fontId="119" fillId="0" borderId="86" applyFill="0" applyBorder="0" applyProtection="0"/>
    <xf numFmtId="0" fontId="119" fillId="0" borderId="0"/>
    <xf numFmtId="0" fontId="120" fillId="0" borderId="0" applyFill="0" applyBorder="0" applyProtection="0"/>
    <xf numFmtId="0" fontId="121" fillId="0" borderId="0"/>
    <xf numFmtId="0" fontId="39" fillId="0" borderId="74" applyNumberFormat="0" applyFill="0" applyAlignment="0" applyProtection="0"/>
    <xf numFmtId="0" fontId="71" fillId="0" borderId="87" applyNumberFormat="0" applyFont="0" applyFill="0" applyAlignment="0" applyProtection="0"/>
    <xf numFmtId="0" fontId="122" fillId="0" borderId="79" applyFill="0" applyBorder="0" applyProtection="0">
      <alignment vertical="center"/>
    </xf>
    <xf numFmtId="0" fontId="123" fillId="0" borderId="0">
      <alignment horizontal="fill"/>
    </xf>
    <xf numFmtId="0" fontId="12" fillId="0" borderId="0"/>
    <xf numFmtId="0" fontId="124" fillId="0" borderId="1" applyBorder="0" applyProtection="0">
      <alignment horizontal="right"/>
    </xf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3" fontId="125" fillId="0" borderId="0">
      <alignment horizontal="center" vertical="center" textRotation="90" wrapText="1"/>
    </xf>
    <xf numFmtId="205" fontId="41" fillId="0" borderId="3">
      <alignment vertical="top" wrapText="1"/>
    </xf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206" fontId="129" fillId="0" borderId="3">
      <alignment vertical="top" wrapText="1"/>
    </xf>
    <xf numFmtId="4" fontId="130" fillId="0" borderId="3">
      <alignment horizontal="left" vertical="center"/>
    </xf>
    <xf numFmtId="4" fontId="130" fillId="0" borderId="3"/>
    <xf numFmtId="4" fontId="130" fillId="60" borderId="3"/>
    <xf numFmtId="4" fontId="130" fillId="61" borderId="3"/>
    <xf numFmtId="4" fontId="131" fillId="62" borderId="3"/>
    <xf numFmtId="4" fontId="132" fillId="39" borderId="3"/>
    <xf numFmtId="4" fontId="133" fillId="0" borderId="3">
      <alignment horizontal="center" wrapText="1"/>
    </xf>
    <xf numFmtId="206" fontId="130" fillId="0" borderId="3"/>
    <xf numFmtId="206" fontId="129" fillId="0" borderId="3">
      <alignment horizontal="center" vertical="center" wrapText="1"/>
    </xf>
    <xf numFmtId="206" fontId="129" fillId="0" borderId="3">
      <alignment vertical="top" wrapText="1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134" fillId="0" borderId="68" applyNumberFormat="0" applyFill="0" applyAlignment="0" applyProtection="0"/>
    <xf numFmtId="0" fontId="25" fillId="0" borderId="68" applyNumberFormat="0" applyFill="0" applyAlignment="0" applyProtection="0"/>
    <xf numFmtId="49" fontId="47" fillId="0" borderId="0" applyFill="0" applyBorder="0" applyProtection="0">
      <alignment horizontal="center" vertical="top"/>
    </xf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49" fontId="47" fillId="0" borderId="0" applyFill="0" applyBorder="0" applyProtection="0">
      <alignment horizontal="center" vertical="top"/>
    </xf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76" applyBorder="0">
      <alignment horizontal="center" vertical="center" wrapText="1"/>
    </xf>
    <xf numFmtId="4" fontId="47" fillId="36" borderId="3" applyBorder="0">
      <alignment horizontal="right"/>
    </xf>
    <xf numFmtId="49" fontId="136" fillId="0" borderId="0" applyBorder="0">
      <alignment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3" fontId="46" fillId="0" borderId="3" applyBorder="0">
      <alignment vertical="center"/>
    </xf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13" fillId="0" borderId="0">
      <alignment wrapText="1"/>
    </xf>
    <xf numFmtId="0" fontId="49" fillId="0" borderId="0">
      <alignment horizontal="centerContinuous" vertical="center" wrapText="1"/>
    </xf>
    <xf numFmtId="0" fontId="49" fillId="0" borderId="0">
      <alignment horizontal="center" vertical="center"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172" fontId="137" fillId="37" borderId="3">
      <alignment wrapText="1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138" fillId="0" borderId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49" fontId="125" fillId="0" borderId="3">
      <alignment horizontal="right" vertical="top" wrapText="1"/>
    </xf>
    <xf numFmtId="189" fontId="139" fillId="0" borderId="0">
      <alignment horizontal="right" vertical="top" wrapText="1"/>
    </xf>
    <xf numFmtId="0" fontId="51" fillId="0" borderId="0"/>
    <xf numFmtId="0" fontId="140" fillId="0" borderId="0"/>
    <xf numFmtId="0" fontId="14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51" fillId="0" borderId="0"/>
    <xf numFmtId="0" fontId="51" fillId="0" borderId="0"/>
    <xf numFmtId="0" fontId="17" fillId="0" borderId="0"/>
    <xf numFmtId="0" fontId="51" fillId="0" borderId="0"/>
    <xf numFmtId="0" fontId="17" fillId="0" borderId="0"/>
    <xf numFmtId="0" fontId="17" fillId="0" borderId="0"/>
    <xf numFmtId="0" fontId="8" fillId="0" borderId="0"/>
    <xf numFmtId="49" fontId="47" fillId="0" borderId="0" applyBorder="0">
      <alignment vertical="top"/>
    </xf>
    <xf numFmtId="0" fontId="8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13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49" fontId="47" fillId="0" borderId="0" applyBorder="0">
      <alignment vertical="top"/>
    </xf>
    <xf numFmtId="0" fontId="13" fillId="0" borderId="0"/>
    <xf numFmtId="49" fontId="47" fillId="0" borderId="0" applyBorder="0">
      <alignment vertical="top"/>
    </xf>
    <xf numFmtId="0" fontId="2" fillId="0" borderId="0"/>
    <xf numFmtId="49" fontId="47" fillId="0" borderId="0" applyBorder="0">
      <alignment vertical="top"/>
    </xf>
    <xf numFmtId="0" fontId="2" fillId="0" borderId="0"/>
    <xf numFmtId="49" fontId="47" fillId="0" borderId="0" applyBorder="0">
      <alignment vertical="top"/>
    </xf>
    <xf numFmtId="0" fontId="8" fillId="0" borderId="0"/>
    <xf numFmtId="1" fontId="141" fillId="0" borderId="3">
      <alignment horizontal="left" vertical="center"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Font="0" applyFill="0" applyBorder="0" applyProtection="0">
      <alignment horizontal="center" vertical="center" wrapText="1"/>
    </xf>
    <xf numFmtId="0" fontId="13" fillId="0" borderId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206" fontId="142" fillId="0" borderId="3">
      <alignment vertical="top"/>
    </xf>
    <xf numFmtId="189" fontId="143" fillId="36" borderId="82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7" fillId="32" borderId="72" applyNumberFormat="0" applyFont="0" applyAlignment="0" applyProtection="0"/>
    <xf numFmtId="0" fontId="17" fillId="32" borderId="72" applyNumberFormat="0" applyFont="0" applyAlignment="0" applyProtection="0"/>
    <xf numFmtId="0" fontId="17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17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17" fillId="32" borderId="72" applyNumberFormat="0" applyFont="0" applyAlignment="0" applyProtection="0"/>
    <xf numFmtId="0" fontId="17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49" fontId="131" fillId="0" borderId="77">
      <alignment horizontal="left" vertical="center"/>
    </xf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171" fontId="144" fillId="0" borderId="3"/>
    <xf numFmtId="0" fontId="13" fillId="0" borderId="3" applyNumberFormat="0" applyFont="0" applyFill="0" applyAlignment="0" applyProtection="0"/>
    <xf numFmtId="3" fontId="145" fillId="63" borderId="77">
      <alignment horizontal="justify" vertical="center"/>
    </xf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53" fillId="0" borderId="0"/>
    <xf numFmtId="175" fontId="9" fillId="0" borderId="0">
      <alignment vertical="top"/>
    </xf>
    <xf numFmtId="175" fontId="9" fillId="0" borderId="0">
      <alignment vertical="top"/>
    </xf>
    <xf numFmtId="38" fontId="9" fillId="0" borderId="0">
      <alignment vertical="top"/>
    </xf>
    <xf numFmtId="0" fontId="57" fillId="0" borderId="0"/>
    <xf numFmtId="0" fontId="53" fillId="0" borderId="0"/>
    <xf numFmtId="175" fontId="9" fillId="0" borderId="0">
      <alignment vertical="top"/>
    </xf>
    <xf numFmtId="49" fontId="146" fillId="64" borderId="47" applyBorder="0" applyProtection="0">
      <alignment horizontal="left" vertical="center"/>
    </xf>
    <xf numFmtId="49" fontId="139" fillId="0" borderId="0"/>
    <xf numFmtId="49" fontId="147" fillId="0" borderId="0">
      <alignment vertical="top"/>
    </xf>
    <xf numFmtId="3" fontId="148" fillId="0" borderId="0"/>
    <xf numFmtId="3" fontId="148" fillId="0" borderId="0"/>
    <xf numFmtId="189" fontId="50" fillId="0" borderId="0" applyFill="0" applyBorder="0" applyAlignment="0" applyProtection="0"/>
    <xf numFmtId="189" fontId="50" fillId="0" borderId="0" applyFill="0" applyBorder="0" applyAlignment="0" applyProtection="0"/>
    <xf numFmtId="189" fontId="50" fillId="0" borderId="0" applyFill="0" applyBorder="0" applyAlignment="0" applyProtection="0"/>
    <xf numFmtId="189" fontId="50" fillId="0" borderId="0" applyFill="0" applyBorder="0" applyAlignment="0" applyProtection="0"/>
    <xf numFmtId="189" fontId="50" fillId="0" borderId="0" applyFill="0" applyBorder="0" applyAlignment="0" applyProtection="0"/>
    <xf numFmtId="189" fontId="50" fillId="0" borderId="0" applyFill="0" applyBorder="0" applyAlignment="0" applyProtection="0"/>
    <xf numFmtId="189" fontId="50" fillId="0" borderId="0" applyFill="0" applyBorder="0" applyAlignment="0" applyProtection="0"/>
    <xf numFmtId="189" fontId="50" fillId="0" borderId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208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167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210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209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210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20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9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210" fontId="4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210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210" fontId="51" fillId="0" borderId="0" applyFont="0" applyFill="0" applyBorder="0" applyAlignment="0" applyProtection="0"/>
    <xf numFmtId="210" fontId="51" fillId="0" borderId="0" applyFont="0" applyFill="0" applyBorder="0" applyAlignment="0" applyProtection="0"/>
    <xf numFmtId="210" fontId="51" fillId="0" borderId="0" applyFont="0" applyFill="0" applyBorder="0" applyAlignment="0" applyProtection="0"/>
    <xf numFmtId="211" fontId="13" fillId="0" borderId="0" applyFont="0" applyFill="0" applyBorder="0" applyAlignment="0" applyProtection="0"/>
    <xf numFmtId="4" fontId="47" fillId="37" borderId="0" applyBorder="0">
      <alignment horizontal="right"/>
    </xf>
    <xf numFmtId="4" fontId="47" fillId="37" borderId="0" applyFont="0" applyBorder="0">
      <alignment horizontal="right"/>
    </xf>
    <xf numFmtId="4" fontId="47" fillId="37" borderId="0" applyFont="0" applyBorder="0">
      <alignment horizontal="right"/>
    </xf>
    <xf numFmtId="4" fontId="47" fillId="37" borderId="0" applyBorder="0">
      <alignment horizontal="right"/>
    </xf>
    <xf numFmtId="4" fontId="47" fillId="37" borderId="43" applyBorder="0">
      <alignment horizontal="right"/>
    </xf>
    <xf numFmtId="4" fontId="47" fillId="38" borderId="43" applyBorder="0">
      <alignment horizontal="right"/>
    </xf>
    <xf numFmtId="4" fontId="47" fillId="37" borderId="43" applyBorder="0">
      <alignment horizontal="right"/>
    </xf>
    <xf numFmtId="4" fontId="47" fillId="37" borderId="3" applyFont="0" applyBorder="0">
      <alignment horizontal="right"/>
    </xf>
    <xf numFmtId="4" fontId="47" fillId="38" borderId="57" applyBorder="0">
      <alignment horizontal="right"/>
    </xf>
    <xf numFmtId="4" fontId="47" fillId="37" borderId="3" applyFont="0" applyBorder="0">
      <alignment horizontal="right"/>
    </xf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212" fontId="41" fillId="0" borderId="77">
      <alignment vertical="top" wrapText="1"/>
    </xf>
    <xf numFmtId="168" fontId="13" fillId="0" borderId="3" applyFont="0" applyFill="0" applyBorder="0" applyProtection="0">
      <alignment horizontal="center" vertical="center"/>
    </xf>
    <xf numFmtId="168" fontId="13" fillId="0" borderId="3" applyFont="0" applyFill="0" applyBorder="0" applyProtection="0">
      <alignment horizontal="center" vertical="center"/>
    </xf>
    <xf numFmtId="3" fontId="13" fillId="0" borderId="0" applyFont="0" applyBorder="0">
      <alignment horizontal="center"/>
    </xf>
    <xf numFmtId="166" fontId="61" fillId="0" borderId="0">
      <protection locked="0"/>
    </xf>
    <xf numFmtId="213" fontId="61" fillId="0" borderId="0">
      <protection locked="0"/>
    </xf>
    <xf numFmtId="166" fontId="62" fillId="0" borderId="0">
      <protection locked="0"/>
    </xf>
    <xf numFmtId="166" fontId="62" fillId="0" borderId="0">
      <protection locked="0"/>
    </xf>
    <xf numFmtId="49" fontId="129" fillId="0" borderId="3">
      <alignment horizontal="center" vertical="center" wrapText="1"/>
    </xf>
    <xf numFmtId="0" fontId="41" fillId="0" borderId="3" applyBorder="0">
      <alignment horizontal="center" vertical="center" wrapText="1"/>
    </xf>
    <xf numFmtId="49" fontId="129" fillId="0" borderId="3">
      <alignment horizontal="center" vertical="center" wrapText="1"/>
    </xf>
    <xf numFmtId="49" fontId="112" fillId="0" borderId="3" applyNumberFormat="0" applyFill="0" applyAlignment="0" applyProtection="0"/>
    <xf numFmtId="172" fontId="13" fillId="0" borderId="0"/>
    <xf numFmtId="0" fontId="51" fillId="0" borderId="0"/>
    <xf numFmtId="0" fontId="51" fillId="0" borderId="0"/>
  </cellStyleXfs>
  <cellXfs count="322">
    <xf numFmtId="0" fontId="0" fillId="0" borderId="0" xfId="0"/>
    <xf numFmtId="4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2" fontId="6" fillId="0" borderId="3" xfId="0" applyNumberFormat="1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0" xfId="0" applyFont="1" applyFill="1" applyBorder="1"/>
    <xf numFmtId="0" fontId="0" fillId="0" borderId="0" xfId="0" applyFill="1"/>
    <xf numFmtId="0" fontId="3" fillId="0" borderId="10" xfId="0" applyFont="1" applyFill="1" applyBorder="1"/>
    <xf numFmtId="0" fontId="4" fillId="0" borderId="1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/>
    <xf numFmtId="0" fontId="7" fillId="0" borderId="2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4" fontId="0" fillId="0" borderId="0" xfId="0" applyNumberFormat="1" applyFill="1"/>
    <xf numFmtId="1" fontId="0" fillId="0" borderId="0" xfId="0" applyNumberFormat="1" applyFill="1"/>
    <xf numFmtId="0" fontId="7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/>
    </xf>
    <xf numFmtId="0" fontId="3" fillId="0" borderId="0" xfId="0" applyFont="1" applyFill="1"/>
    <xf numFmtId="0" fontId="9" fillId="0" borderId="0" xfId="1" applyFont="1" applyAlignment="1">
      <alignment horizontal="left"/>
    </xf>
    <xf numFmtId="49" fontId="9" fillId="0" borderId="0" xfId="1" applyNumberFormat="1" applyFont="1" applyAlignment="1">
      <alignment horizontal="center"/>
    </xf>
    <xf numFmtId="4" fontId="9" fillId="0" borderId="0" xfId="1" applyNumberFormat="1" applyFont="1" applyAlignment="1">
      <alignment horizontal="left"/>
    </xf>
    <xf numFmtId="4" fontId="9" fillId="0" borderId="0" xfId="1" applyNumberFormat="1" applyFont="1" applyFill="1" applyAlignment="1">
      <alignment horizontal="left"/>
    </xf>
    <xf numFmtId="0" fontId="9" fillId="0" borderId="0" xfId="1" applyFont="1" applyAlignment="1">
      <alignment horizontal="left" vertical="center"/>
    </xf>
    <xf numFmtId="49" fontId="10" fillId="0" borderId="0" xfId="1" applyNumberFormat="1" applyFont="1" applyAlignment="1">
      <alignment horizontal="center" vertical="top"/>
    </xf>
    <xf numFmtId="0" fontId="9" fillId="0" borderId="0" xfId="1" applyFont="1"/>
    <xf numFmtId="4" fontId="9" fillId="0" borderId="0" xfId="1" applyNumberFormat="1" applyFont="1"/>
    <xf numFmtId="4" fontId="9" fillId="0" borderId="0" xfId="1" applyNumberFormat="1" applyFont="1" applyFill="1"/>
    <xf numFmtId="1" fontId="9" fillId="0" borderId="3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" fontId="9" fillId="0" borderId="3" xfId="1" applyNumberFormat="1" applyFont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center" vertical="center"/>
    </xf>
    <xf numFmtId="4" fontId="11" fillId="0" borderId="3" xfId="1" applyNumberFormat="1" applyFont="1" applyFill="1" applyBorder="1"/>
    <xf numFmtId="1" fontId="9" fillId="0" borderId="0" xfId="1" applyNumberFormat="1" applyFont="1" applyAlignment="1">
      <alignment horizontal="left"/>
    </xf>
    <xf numFmtId="0" fontId="9" fillId="0" borderId="0" xfId="2" applyFont="1" applyAlignment="1">
      <alignment horizontal="left" wrapText="1"/>
    </xf>
    <xf numFmtId="0" fontId="9" fillId="0" borderId="0" xfId="2" applyFont="1" applyFill="1" applyAlignment="1">
      <alignment horizontal="left" wrapText="1"/>
    </xf>
    <xf numFmtId="4" fontId="9" fillId="0" borderId="3" xfId="1" applyNumberFormat="1" applyFont="1" applyFill="1" applyBorder="1"/>
    <xf numFmtId="0" fontId="9" fillId="0" borderId="0" xfId="1" applyFont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0" fontId="9" fillId="3" borderId="25" xfId="2" applyNumberFormat="1" applyFont="1" applyFill="1" applyBorder="1" applyAlignment="1">
      <alignment horizontal="center" vertical="center" wrapText="1"/>
    </xf>
    <xf numFmtId="0" fontId="9" fillId="3" borderId="26" xfId="2" applyNumberFormat="1" applyFont="1" applyFill="1" applyBorder="1" applyAlignment="1">
      <alignment horizontal="center" vertical="center" wrapText="1"/>
    </xf>
    <xf numFmtId="0" fontId="9" fillId="3" borderId="27" xfId="2" applyNumberFormat="1" applyFont="1" applyFill="1" applyBorder="1" applyAlignment="1">
      <alignment horizontal="center" vertical="center" wrapText="1"/>
    </xf>
    <xf numFmtId="0" fontId="9" fillId="4" borderId="28" xfId="2" applyNumberFormat="1" applyFont="1" applyFill="1" applyBorder="1" applyAlignment="1">
      <alignment horizontal="center" vertical="center" wrapText="1"/>
    </xf>
    <xf numFmtId="0" fontId="9" fillId="4" borderId="26" xfId="2" applyNumberFormat="1" applyFont="1" applyFill="1" applyBorder="1" applyAlignment="1">
      <alignment horizontal="center" vertical="center" wrapText="1"/>
    </xf>
    <xf numFmtId="0" fontId="9" fillId="4" borderId="29" xfId="2" applyNumberFormat="1" applyFont="1" applyFill="1" applyBorder="1" applyAlignment="1">
      <alignment horizontal="center" vertical="center" wrapText="1"/>
    </xf>
    <xf numFmtId="0" fontId="9" fillId="5" borderId="25" xfId="2" applyNumberFormat="1" applyFont="1" applyFill="1" applyBorder="1" applyAlignment="1">
      <alignment horizontal="center" vertical="center" wrapText="1"/>
    </xf>
    <xf numFmtId="0" fontId="9" fillId="5" borderId="26" xfId="2" applyNumberFormat="1" applyFont="1" applyFill="1" applyBorder="1" applyAlignment="1">
      <alignment horizontal="center" vertical="center" wrapText="1"/>
    </xf>
    <xf numFmtId="0" fontId="9" fillId="5" borderId="27" xfId="2" applyNumberFormat="1" applyFont="1" applyFill="1" applyBorder="1" applyAlignment="1">
      <alignment horizontal="center" vertical="center" wrapText="1"/>
    </xf>
    <xf numFmtId="0" fontId="9" fillId="6" borderId="30" xfId="2" applyNumberFormat="1" applyFont="1" applyFill="1" applyBorder="1" applyAlignment="1">
      <alignment horizontal="left" vertical="top" wrapText="1"/>
    </xf>
    <xf numFmtId="0" fontId="9" fillId="7" borderId="31" xfId="2" applyNumberFormat="1" applyFont="1" applyFill="1" applyBorder="1" applyAlignment="1">
      <alignment horizontal="left" vertical="top" wrapText="1"/>
    </xf>
    <xf numFmtId="0" fontId="9" fillId="0" borderId="32" xfId="2" applyNumberFormat="1" applyFont="1" applyFill="1" applyBorder="1" applyAlignment="1">
      <alignment vertical="top" wrapText="1"/>
    </xf>
    <xf numFmtId="0" fontId="9" fillId="3" borderId="35" xfId="2" applyNumberFormat="1" applyFont="1" applyFill="1" applyBorder="1" applyAlignment="1">
      <alignment horizontal="left" vertical="top" wrapText="1"/>
    </xf>
    <xf numFmtId="0" fontId="9" fillId="3" borderId="36" xfId="2" applyNumberFormat="1" applyFont="1" applyFill="1" applyBorder="1" applyAlignment="1">
      <alignment horizontal="left" vertical="top" wrapText="1"/>
    </xf>
    <xf numFmtId="0" fontId="9" fillId="3" borderId="37" xfId="2" applyNumberFormat="1" applyFont="1" applyFill="1" applyBorder="1" applyAlignment="1">
      <alignment horizontal="left" vertical="top" wrapText="1"/>
    </xf>
    <xf numFmtId="0" fontId="9" fillId="4" borderId="38" xfId="2" applyNumberFormat="1" applyFont="1" applyFill="1" applyBorder="1" applyAlignment="1">
      <alignment horizontal="left" vertical="top" wrapText="1"/>
    </xf>
    <xf numFmtId="0" fontId="9" fillId="4" borderId="36" xfId="2" applyNumberFormat="1" applyFont="1" applyFill="1" applyBorder="1" applyAlignment="1">
      <alignment horizontal="left" vertical="top" wrapText="1"/>
    </xf>
    <xf numFmtId="0" fontId="9" fillId="4" borderId="39" xfId="2" applyNumberFormat="1" applyFont="1" applyFill="1" applyBorder="1" applyAlignment="1">
      <alignment horizontal="left" vertical="top" wrapText="1"/>
    </xf>
    <xf numFmtId="0" fontId="9" fillId="5" borderId="35" xfId="2" applyNumberFormat="1" applyFont="1" applyFill="1" applyBorder="1" applyAlignment="1">
      <alignment horizontal="left" vertical="top" wrapText="1"/>
    </xf>
    <xf numFmtId="0" fontId="9" fillId="5" borderId="36" xfId="2" applyNumberFormat="1" applyFont="1" applyFill="1" applyBorder="1" applyAlignment="1">
      <alignment horizontal="left" vertical="top" wrapText="1"/>
    </xf>
    <xf numFmtId="0" fontId="9" fillId="5" borderId="37" xfId="2" applyNumberFormat="1" applyFont="1" applyFill="1" applyBorder="1" applyAlignment="1">
      <alignment horizontal="left" vertical="top" wrapText="1"/>
    </xf>
    <xf numFmtId="0" fontId="9" fillId="6" borderId="40" xfId="2" applyNumberFormat="1" applyFont="1" applyFill="1" applyBorder="1" applyAlignment="1">
      <alignment horizontal="left" vertical="top" wrapText="1"/>
    </xf>
    <xf numFmtId="0" fontId="9" fillId="7" borderId="41" xfId="2" applyNumberFormat="1" applyFont="1" applyFill="1" applyBorder="1" applyAlignment="1">
      <alignment horizontal="left" vertical="top" wrapText="1"/>
    </xf>
    <xf numFmtId="0" fontId="9" fillId="0" borderId="42" xfId="2" applyNumberFormat="1" applyFont="1" applyFill="1" applyBorder="1" applyAlignment="1">
      <alignment vertical="top" wrapText="1"/>
    </xf>
    <xf numFmtId="4" fontId="9" fillId="0" borderId="43" xfId="1" applyNumberFormat="1" applyFont="1" applyBorder="1"/>
    <xf numFmtId="4" fontId="9" fillId="0" borderId="22" xfId="1" applyNumberFormat="1" applyFont="1" applyBorder="1"/>
    <xf numFmtId="4" fontId="9" fillId="0" borderId="44" xfId="1" applyNumberFormat="1" applyFont="1" applyBorder="1"/>
    <xf numFmtId="0" fontId="9" fillId="0" borderId="46" xfId="2" applyNumberFormat="1" applyFont="1" applyFill="1" applyBorder="1" applyAlignment="1">
      <alignment vertical="top" wrapText="1"/>
    </xf>
    <xf numFmtId="4" fontId="9" fillId="0" borderId="47" xfId="1" applyNumberFormat="1" applyFont="1" applyFill="1" applyBorder="1"/>
    <xf numFmtId="4" fontId="9" fillId="0" borderId="7" xfId="1" applyNumberFormat="1" applyFont="1" applyFill="1" applyBorder="1"/>
    <xf numFmtId="0" fontId="11" fillId="0" borderId="48" xfId="2" applyNumberFormat="1" applyFont="1" applyBorder="1" applyAlignment="1">
      <alignment horizontal="left" vertical="top" wrapText="1"/>
    </xf>
    <xf numFmtId="0" fontId="11" fillId="0" borderId="49" xfId="2" applyNumberFormat="1" applyFont="1" applyBorder="1" applyAlignment="1">
      <alignment vertical="top" wrapText="1"/>
    </xf>
    <xf numFmtId="0" fontId="11" fillId="0" borderId="50" xfId="2" applyNumberFormat="1" applyFont="1" applyBorder="1" applyAlignment="1">
      <alignment horizontal="center" wrapText="1"/>
    </xf>
    <xf numFmtId="4" fontId="11" fillId="0" borderId="49" xfId="2" applyNumberFormat="1" applyFont="1" applyBorder="1" applyAlignment="1">
      <alignment vertical="top" wrapText="1"/>
    </xf>
    <xf numFmtId="4" fontId="11" fillId="0" borderId="47" xfId="1" applyNumberFormat="1" applyFont="1" applyFill="1" applyBorder="1"/>
    <xf numFmtId="4" fontId="11" fillId="0" borderId="7" xfId="1" applyNumberFormat="1" applyFont="1" applyFill="1" applyBorder="1"/>
    <xf numFmtId="0" fontId="11" fillId="0" borderId="48" xfId="2" applyNumberFormat="1" applyFont="1" applyBorder="1" applyAlignment="1">
      <alignment vertical="top" wrapText="1"/>
    </xf>
    <xf numFmtId="0" fontId="11" fillId="0" borderId="49" xfId="2" applyNumberFormat="1" applyFont="1" applyBorder="1" applyAlignment="1">
      <alignment horizontal="center" wrapText="1"/>
    </xf>
    <xf numFmtId="0" fontId="9" fillId="0" borderId="0" xfId="1" applyFont="1" applyFill="1"/>
    <xf numFmtId="0" fontId="10" fillId="0" borderId="0" xfId="1" applyFont="1" applyAlignment="1">
      <alignment horizontal="left"/>
    </xf>
    <xf numFmtId="4" fontId="10" fillId="0" borderId="47" xfId="1" applyNumberFormat="1" applyFont="1" applyFill="1" applyBorder="1"/>
    <xf numFmtId="4" fontId="10" fillId="0" borderId="3" xfId="1" applyNumberFormat="1" applyFont="1" applyFill="1" applyBorder="1"/>
    <xf numFmtId="4" fontId="10" fillId="0" borderId="7" xfId="1" applyNumberFormat="1" applyFont="1" applyFill="1" applyBorder="1"/>
    <xf numFmtId="0" fontId="10" fillId="0" borderId="0" xfId="1" applyFont="1"/>
    <xf numFmtId="0" fontId="12" fillId="9" borderId="51" xfId="2" applyNumberFormat="1" applyFont="1" applyFill="1" applyBorder="1" applyAlignment="1">
      <alignment vertical="top"/>
    </xf>
    <xf numFmtId="0" fontId="12" fillId="9" borderId="52" xfId="2" applyNumberFormat="1" applyFont="1" applyFill="1" applyBorder="1" applyAlignment="1">
      <alignment horizontal="center"/>
    </xf>
    <xf numFmtId="0" fontId="12" fillId="9" borderId="53" xfId="2" applyNumberFormat="1" applyFont="1" applyFill="1" applyBorder="1" applyAlignment="1">
      <alignment vertical="top" wrapText="1"/>
    </xf>
    <xf numFmtId="0" fontId="12" fillId="9" borderId="50" xfId="2" applyNumberFormat="1" applyFont="1" applyFill="1" applyBorder="1" applyAlignment="1">
      <alignment horizontal="center" wrapText="1"/>
    </xf>
    <xf numFmtId="0" fontId="11" fillId="0" borderId="37" xfId="2" applyNumberFormat="1" applyFont="1" applyBorder="1" applyAlignment="1">
      <alignment horizontal="left" vertical="top" wrapText="1"/>
    </xf>
    <xf numFmtId="0" fontId="11" fillId="0" borderId="37" xfId="2" applyNumberFormat="1" applyFont="1" applyBorder="1" applyAlignment="1">
      <alignment vertical="top" wrapText="1"/>
    </xf>
    <xf numFmtId="0" fontId="9" fillId="2" borderId="0" xfId="1" applyFont="1" applyFill="1" applyAlignment="1">
      <alignment horizontal="left"/>
    </xf>
    <xf numFmtId="0" fontId="9" fillId="2" borderId="0" xfId="1" applyFont="1" applyFill="1"/>
    <xf numFmtId="0" fontId="12" fillId="9" borderId="37" xfId="2" applyNumberFormat="1" applyFont="1" applyFill="1" applyBorder="1" applyAlignment="1">
      <alignment vertical="top"/>
    </xf>
    <xf numFmtId="0" fontId="12" fillId="9" borderId="49" xfId="2" applyNumberFormat="1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3" xfId="3" applyFont="1" applyFill="1" applyBorder="1" applyAlignment="1">
      <alignment horizontal="center" vertical="center"/>
    </xf>
    <xf numFmtId="1" fontId="9" fillId="0" borderId="55" xfId="1" applyNumberFormat="1" applyFont="1" applyBorder="1" applyAlignment="1">
      <alignment horizontal="center" vertical="center"/>
    </xf>
    <xf numFmtId="0" fontId="9" fillId="0" borderId="0" xfId="3" applyFont="1" applyFill="1"/>
    <xf numFmtId="0" fontId="9" fillId="7" borderId="4" xfId="1" applyNumberFormat="1" applyFont="1" applyFill="1" applyBorder="1" applyAlignment="1">
      <alignment horizontal="center" vertical="center"/>
    </xf>
    <xf numFmtId="0" fontId="9" fillId="7" borderId="3" xfId="1" applyNumberFormat="1" applyFont="1" applyFill="1" applyBorder="1" applyAlignment="1">
      <alignment horizontal="center" vertical="center"/>
    </xf>
    <xf numFmtId="4" fontId="9" fillId="7" borderId="3" xfId="1" applyNumberFormat="1" applyFont="1" applyFill="1" applyBorder="1" applyAlignment="1">
      <alignment horizontal="center" vertical="center"/>
    </xf>
    <xf numFmtId="4" fontId="9" fillId="0" borderId="47" xfId="3" applyNumberFormat="1" applyFont="1" applyFill="1" applyBorder="1" applyAlignment="1">
      <alignment horizontal="center" vertical="top" wrapText="1"/>
    </xf>
    <xf numFmtId="4" fontId="9" fillId="0" borderId="3" xfId="3" applyNumberFormat="1" applyFont="1" applyFill="1" applyBorder="1" applyAlignment="1">
      <alignment horizontal="center" vertical="top" wrapText="1"/>
    </xf>
    <xf numFmtId="4" fontId="10" fillId="0" borderId="59" xfId="3" applyNumberFormat="1" applyFont="1" applyFill="1" applyBorder="1" applyAlignment="1">
      <alignment horizontal="center" vertical="top" wrapText="1"/>
    </xf>
    <xf numFmtId="49" fontId="9" fillId="0" borderId="13" xfId="3" applyNumberFormat="1" applyFont="1" applyFill="1" applyBorder="1" applyAlignment="1">
      <alignment horizontal="center" vertical="top" wrapText="1"/>
    </xf>
    <xf numFmtId="0" fontId="9" fillId="0" borderId="15" xfId="3" applyFont="1" applyFill="1" applyBorder="1" applyAlignment="1">
      <alignment horizontal="center" vertical="top" wrapText="1"/>
    </xf>
    <xf numFmtId="0" fontId="9" fillId="0" borderId="3" xfId="3" applyFont="1" applyFill="1" applyBorder="1" applyAlignment="1">
      <alignment horizontal="center" vertical="top" wrapText="1"/>
    </xf>
    <xf numFmtId="0" fontId="9" fillId="8" borderId="60" xfId="1" applyNumberFormat="1" applyFont="1" applyFill="1" applyBorder="1" applyAlignment="1">
      <alignment horizontal="center" vertical="center" wrapText="1"/>
    </xf>
    <xf numFmtId="49" fontId="9" fillId="0" borderId="47" xfId="3" applyNumberFormat="1" applyFont="1" applyFill="1" applyBorder="1" applyAlignment="1">
      <alignment horizontal="center" vertical="top" wrapText="1"/>
    </xf>
    <xf numFmtId="0" fontId="9" fillId="0" borderId="5" xfId="3" applyFont="1" applyFill="1" applyBorder="1" applyAlignment="1">
      <alignment vertical="top" wrapText="1"/>
    </xf>
    <xf numFmtId="0" fontId="9" fillId="0" borderId="3" xfId="3" applyFont="1" applyFill="1" applyBorder="1" applyAlignment="1">
      <alignment vertical="top" wrapText="1"/>
    </xf>
    <xf numFmtId="168" fontId="9" fillId="0" borderId="55" xfId="3" applyNumberFormat="1" applyFont="1" applyFill="1" applyBorder="1" applyAlignment="1">
      <alignment horizontal="right" wrapText="1"/>
    </xf>
    <xf numFmtId="168" fontId="9" fillId="0" borderId="22" xfId="3" applyNumberFormat="1" applyFont="1" applyFill="1" applyBorder="1" applyAlignment="1">
      <alignment horizontal="right" wrapText="1"/>
    </xf>
    <xf numFmtId="168" fontId="9" fillId="0" borderId="57" xfId="3" applyNumberFormat="1" applyFont="1" applyFill="1" applyBorder="1" applyAlignment="1">
      <alignment horizontal="right" wrapText="1"/>
    </xf>
    <xf numFmtId="0" fontId="9" fillId="0" borderId="4" xfId="3" applyFont="1" applyFill="1" applyBorder="1" applyAlignment="1">
      <alignment vertical="top" wrapText="1"/>
    </xf>
    <xf numFmtId="4" fontId="9" fillId="0" borderId="61" xfId="3" applyNumberFormat="1" applyFont="1" applyFill="1" applyBorder="1" applyAlignment="1">
      <alignment horizontal="right" wrapText="1"/>
    </xf>
    <xf numFmtId="4" fontId="9" fillId="0" borderId="45" xfId="3" applyNumberFormat="1" applyFont="1" applyFill="1" applyBorder="1" applyAlignment="1">
      <alignment horizontal="right" wrapText="1"/>
    </xf>
    <xf numFmtId="4" fontId="10" fillId="10" borderId="62" xfId="3" applyNumberFormat="1" applyFont="1" applyFill="1" applyBorder="1" applyAlignment="1">
      <alignment horizontal="right" wrapText="1"/>
    </xf>
    <xf numFmtId="0" fontId="9" fillId="0" borderId="7" xfId="3" applyFont="1" applyFill="1" applyBorder="1" applyAlignment="1">
      <alignment vertical="top" wrapText="1"/>
    </xf>
    <xf numFmtId="168" fontId="9" fillId="8" borderId="4" xfId="3" applyNumberFormat="1" applyFont="1" applyFill="1" applyBorder="1" applyAlignment="1">
      <alignment horizontal="right" wrapText="1"/>
    </xf>
    <xf numFmtId="168" fontId="9" fillId="8" borderId="3" xfId="3" applyNumberFormat="1" applyFont="1" applyFill="1" applyBorder="1" applyAlignment="1">
      <alignment horizontal="right" wrapText="1"/>
    </xf>
    <xf numFmtId="168" fontId="9" fillId="8" borderId="59" xfId="3" applyNumberFormat="1" applyFont="1" applyFill="1" applyBorder="1" applyAlignment="1">
      <alignment horizontal="right" wrapText="1"/>
    </xf>
    <xf numFmtId="4" fontId="9" fillId="8" borderId="47" xfId="3" applyNumberFormat="1" applyFont="1" applyFill="1" applyBorder="1" applyAlignment="1">
      <alignment horizontal="right" wrapText="1"/>
    </xf>
    <xf numFmtId="4" fontId="9" fillId="8" borderId="3" xfId="3" applyNumberFormat="1" applyFont="1" applyFill="1" applyBorder="1" applyAlignment="1">
      <alignment horizontal="right" wrapText="1"/>
    </xf>
    <xf numFmtId="4" fontId="10" fillId="10" borderId="59" xfId="3" applyNumberFormat="1" applyFont="1" applyFill="1" applyBorder="1" applyAlignment="1">
      <alignment horizontal="right" wrapText="1"/>
    </xf>
    <xf numFmtId="168" fontId="14" fillId="8" borderId="4" xfId="3" applyNumberFormat="1" applyFont="1" applyFill="1" applyBorder="1" applyAlignment="1">
      <alignment horizontal="right" wrapText="1"/>
    </xf>
    <xf numFmtId="168" fontId="14" fillId="8" borderId="3" xfId="3" applyNumberFormat="1" applyFont="1" applyFill="1" applyBorder="1" applyAlignment="1">
      <alignment horizontal="right" wrapText="1"/>
    </xf>
    <xf numFmtId="168" fontId="14" fillId="8" borderId="59" xfId="3" applyNumberFormat="1" applyFont="1" applyFill="1" applyBorder="1" applyAlignment="1">
      <alignment horizontal="right" wrapText="1"/>
    </xf>
    <xf numFmtId="4" fontId="14" fillId="8" borderId="47" xfId="3" applyNumberFormat="1" applyFont="1" applyFill="1" applyBorder="1" applyAlignment="1">
      <alignment horizontal="right" wrapText="1"/>
    </xf>
    <xf numFmtId="4" fontId="14" fillId="8" borderId="3" xfId="3" applyNumberFormat="1" applyFont="1" applyFill="1" applyBorder="1" applyAlignment="1">
      <alignment horizontal="right" wrapText="1"/>
    </xf>
    <xf numFmtId="49" fontId="10" fillId="10" borderId="47" xfId="3" applyNumberFormat="1" applyFont="1" applyFill="1" applyBorder="1" applyAlignment="1">
      <alignment horizontal="center" vertical="top" wrapText="1"/>
    </xf>
    <xf numFmtId="0" fontId="10" fillId="10" borderId="7" xfId="3" applyFont="1" applyFill="1" applyBorder="1" applyAlignment="1">
      <alignment vertical="top" wrapText="1"/>
    </xf>
    <xf numFmtId="0" fontId="10" fillId="10" borderId="3" xfId="3" applyFont="1" applyFill="1" applyBorder="1" applyAlignment="1">
      <alignment vertical="top" wrapText="1"/>
    </xf>
    <xf numFmtId="168" fontId="10" fillId="10" borderId="4" xfId="3" applyNumberFormat="1" applyFont="1" applyFill="1" applyBorder="1" applyAlignment="1">
      <alignment horizontal="right" wrapText="1"/>
    </xf>
    <xf numFmtId="4" fontId="10" fillId="10" borderId="47" xfId="3" applyNumberFormat="1" applyFont="1" applyFill="1" applyBorder="1" applyAlignment="1">
      <alignment horizontal="right" wrapText="1"/>
    </xf>
    <xf numFmtId="4" fontId="10" fillId="10" borderId="3" xfId="3" applyNumberFormat="1" applyFont="1" applyFill="1" applyBorder="1" applyAlignment="1">
      <alignment horizontal="right" wrapText="1"/>
    </xf>
    <xf numFmtId="0" fontId="10" fillId="0" borderId="0" xfId="3" applyFont="1" applyFill="1"/>
    <xf numFmtId="168" fontId="10" fillId="10" borderId="3" xfId="3" applyNumberFormat="1" applyFont="1" applyFill="1" applyBorder="1" applyAlignment="1">
      <alignment horizontal="right" wrapText="1"/>
    </xf>
    <xf numFmtId="49" fontId="10" fillId="0" borderId="47" xfId="3" applyNumberFormat="1" applyFont="1" applyFill="1" applyBorder="1" applyAlignment="1">
      <alignment horizontal="center" vertical="top" wrapText="1"/>
    </xf>
    <xf numFmtId="0" fontId="10" fillId="0" borderId="7" xfId="3" applyFont="1" applyFill="1" applyBorder="1" applyAlignment="1">
      <alignment vertical="top" wrapText="1"/>
    </xf>
    <xf numFmtId="0" fontId="10" fillId="0" borderId="3" xfId="3" applyFont="1" applyFill="1" applyBorder="1" applyAlignment="1">
      <alignment vertical="top" wrapText="1"/>
    </xf>
    <xf numFmtId="4" fontId="10" fillId="10" borderId="13" xfId="3" applyNumberFormat="1" applyFont="1" applyFill="1" applyBorder="1" applyAlignment="1">
      <alignment horizontal="right" wrapText="1"/>
    </xf>
    <xf numFmtId="4" fontId="10" fillId="10" borderId="14" xfId="3" applyNumberFormat="1" applyFont="1" applyFill="1" applyBorder="1" applyAlignment="1">
      <alignment horizontal="right" wrapText="1"/>
    </xf>
    <xf numFmtId="0" fontId="9" fillId="10" borderId="7" xfId="3" applyFont="1" applyFill="1" applyBorder="1" applyAlignment="1">
      <alignment vertical="top" wrapText="1"/>
    </xf>
    <xf numFmtId="0" fontId="9" fillId="10" borderId="3" xfId="3" applyFont="1" applyFill="1" applyBorder="1" applyAlignment="1">
      <alignment vertical="top" wrapText="1"/>
    </xf>
    <xf numFmtId="168" fontId="10" fillId="10" borderId="59" xfId="3" applyNumberFormat="1" applyFont="1" applyFill="1" applyBorder="1" applyAlignment="1">
      <alignment horizontal="right" wrapText="1"/>
    </xf>
    <xf numFmtId="0" fontId="10" fillId="10" borderId="4" xfId="3" applyFont="1" applyFill="1" applyBorder="1" applyAlignment="1">
      <alignment vertical="top" wrapText="1"/>
    </xf>
    <xf numFmtId="4" fontId="9" fillId="10" borderId="59" xfId="3" applyNumberFormat="1" applyFont="1" applyFill="1" applyBorder="1" applyAlignment="1">
      <alignment horizontal="right" wrapText="1"/>
    </xf>
    <xf numFmtId="4" fontId="10" fillId="10" borderId="4" xfId="3" applyNumberFormat="1" applyFont="1" applyFill="1" applyBorder="1" applyAlignment="1">
      <alignment horizontal="right" wrapText="1"/>
    </xf>
    <xf numFmtId="168" fontId="10" fillId="0" borderId="4" xfId="3" applyNumberFormat="1" applyFont="1" applyFill="1" applyBorder="1" applyAlignment="1">
      <alignment horizontal="right" wrapText="1"/>
    </xf>
    <xf numFmtId="168" fontId="10" fillId="0" borderId="3" xfId="3" applyNumberFormat="1" applyFont="1" applyFill="1" applyBorder="1" applyAlignment="1">
      <alignment horizontal="right" wrapText="1"/>
    </xf>
    <xf numFmtId="168" fontId="10" fillId="0" borderId="59" xfId="3" applyNumberFormat="1" applyFont="1" applyFill="1" applyBorder="1" applyAlignment="1">
      <alignment horizontal="right" wrapText="1"/>
    </xf>
    <xf numFmtId="0" fontId="10" fillId="0" borderId="4" xfId="3" applyFont="1" applyFill="1" applyBorder="1" applyAlignment="1">
      <alignment vertical="top" wrapText="1"/>
    </xf>
    <xf numFmtId="4" fontId="10" fillId="0" borderId="47" xfId="3" applyNumberFormat="1" applyFont="1" applyFill="1" applyBorder="1" applyAlignment="1">
      <alignment horizontal="right" wrapText="1"/>
    </xf>
    <xf numFmtId="4" fontId="10" fillId="0" borderId="4" xfId="3" applyNumberFormat="1" applyFont="1" applyFill="1" applyBorder="1" applyAlignment="1">
      <alignment horizontal="right" wrapText="1"/>
    </xf>
    <xf numFmtId="49" fontId="10" fillId="10" borderId="63" xfId="3" applyNumberFormat="1" applyFont="1" applyFill="1" applyBorder="1" applyAlignment="1">
      <alignment horizontal="center" vertical="top" wrapText="1"/>
    </xf>
    <xf numFmtId="0" fontId="9" fillId="10" borderId="18" xfId="3" applyFont="1" applyFill="1" applyBorder="1" applyAlignment="1">
      <alignment vertical="top" wrapText="1"/>
    </xf>
    <xf numFmtId="168" fontId="9" fillId="10" borderId="17" xfId="3" applyNumberFormat="1" applyFont="1" applyFill="1" applyBorder="1" applyAlignment="1">
      <alignment horizontal="right" wrapText="1"/>
    </xf>
    <xf numFmtId="168" fontId="9" fillId="10" borderId="24" xfId="3" applyNumberFormat="1" applyFont="1" applyFill="1" applyBorder="1" applyAlignment="1">
      <alignment horizontal="right" wrapText="1"/>
    </xf>
    <xf numFmtId="168" fontId="9" fillId="10" borderId="64" xfId="3" applyNumberFormat="1" applyFont="1" applyFill="1" applyBorder="1" applyAlignment="1">
      <alignment horizontal="right" wrapText="1"/>
    </xf>
    <xf numFmtId="0" fontId="9" fillId="10" borderId="17" xfId="3" applyFont="1" applyFill="1" applyBorder="1" applyAlignment="1">
      <alignment vertical="top" wrapText="1"/>
    </xf>
    <xf numFmtId="0" fontId="9" fillId="10" borderId="24" xfId="3" applyFont="1" applyFill="1" applyBorder="1" applyAlignment="1">
      <alignment vertical="top" wrapText="1"/>
    </xf>
    <xf numFmtId="4" fontId="9" fillId="10" borderId="63" xfId="3" applyNumberFormat="1" applyFont="1" applyFill="1" applyBorder="1" applyAlignment="1">
      <alignment horizontal="right" wrapText="1"/>
    </xf>
    <xf numFmtId="4" fontId="9" fillId="10" borderId="17" xfId="3" applyNumberFormat="1" applyFont="1" applyFill="1" applyBorder="1" applyAlignment="1">
      <alignment horizontal="right" wrapText="1"/>
    </xf>
    <xf numFmtId="4" fontId="9" fillId="10" borderId="19" xfId="3" applyNumberFormat="1" applyFont="1" applyFill="1" applyBorder="1" applyAlignment="1">
      <alignment horizontal="right" wrapText="1"/>
    </xf>
    <xf numFmtId="49" fontId="9" fillId="0" borderId="0" xfId="3" applyNumberFormat="1" applyFont="1" applyFill="1"/>
    <xf numFmtId="4" fontId="9" fillId="0" borderId="0" xfId="3" applyNumberFormat="1" applyFont="1" applyFill="1"/>
    <xf numFmtId="49" fontId="15" fillId="3" borderId="65" xfId="1" applyNumberFormat="1" applyFont="1" applyFill="1" applyBorder="1" applyAlignment="1">
      <alignment horizontal="center" vertical="center"/>
    </xf>
    <xf numFmtId="3" fontId="15" fillId="3" borderId="65" xfId="1" applyNumberFormat="1" applyFont="1" applyFill="1" applyBorder="1" applyAlignment="1">
      <alignment horizontal="left" vertical="center" wrapText="1"/>
    </xf>
    <xf numFmtId="4" fontId="15" fillId="3" borderId="65" xfId="1" applyNumberFormat="1" applyFont="1" applyFill="1" applyBorder="1" applyAlignment="1">
      <alignment horizontal="left" vertical="center" wrapText="1"/>
    </xf>
    <xf numFmtId="49" fontId="16" fillId="0" borderId="45" xfId="1" applyNumberFormat="1" applyFont="1" applyFill="1" applyBorder="1" applyAlignment="1">
      <alignment horizontal="center" vertical="center"/>
    </xf>
    <xf numFmtId="3" fontId="16" fillId="0" borderId="45" xfId="1" applyNumberFormat="1" applyFont="1" applyFill="1" applyBorder="1" applyAlignment="1">
      <alignment horizontal="left" vertical="center" wrapText="1"/>
    </xf>
    <xf numFmtId="4" fontId="16" fillId="0" borderId="45" xfId="1" applyNumberFormat="1" applyFont="1" applyFill="1" applyBorder="1" applyAlignment="1">
      <alignment vertical="center" wrapText="1"/>
    </xf>
    <xf numFmtId="49" fontId="16" fillId="0" borderId="3" xfId="1" applyNumberFormat="1" applyFont="1" applyFill="1" applyBorder="1" applyAlignment="1">
      <alignment horizontal="center" vertical="center"/>
    </xf>
    <xf numFmtId="3" fontId="16" fillId="0" borderId="3" xfId="1" applyNumberFormat="1" applyFont="1" applyFill="1" applyBorder="1" applyAlignment="1">
      <alignment horizontal="left" vertical="center" wrapText="1" indent="4"/>
    </xf>
    <xf numFmtId="4" fontId="16" fillId="0" borderId="3" xfId="1" applyNumberFormat="1" applyFont="1" applyFill="1" applyBorder="1" applyAlignment="1">
      <alignment vertical="center" wrapText="1"/>
    </xf>
    <xf numFmtId="49" fontId="15" fillId="3" borderId="3" xfId="1" applyNumberFormat="1" applyFont="1" applyFill="1" applyBorder="1" applyAlignment="1">
      <alignment horizontal="center" vertical="center"/>
    </xf>
    <xf numFmtId="3" fontId="15" fillId="3" borderId="3" xfId="1" applyNumberFormat="1" applyFont="1" applyFill="1" applyBorder="1" applyAlignment="1">
      <alignment horizontal="left" vertical="center" wrapText="1"/>
    </xf>
    <xf numFmtId="4" fontId="15" fillId="3" borderId="3" xfId="1" applyNumberFormat="1" applyFont="1" applyFill="1" applyBorder="1" applyAlignment="1">
      <alignment vertical="center" wrapText="1"/>
    </xf>
    <xf numFmtId="3" fontId="16" fillId="0" borderId="3" xfId="1" applyNumberFormat="1" applyFont="1" applyFill="1" applyBorder="1" applyAlignment="1">
      <alignment horizontal="left" vertical="center" wrapText="1"/>
    </xf>
    <xf numFmtId="4" fontId="16" fillId="0" borderId="3" xfId="1" applyNumberFormat="1" applyFont="1" applyFill="1" applyBorder="1" applyAlignment="1">
      <alignment horizontal="left" vertical="center" wrapText="1"/>
    </xf>
    <xf numFmtId="49" fontId="16" fillId="0" borderId="3" xfId="4" applyNumberFormat="1" applyFont="1" applyFill="1" applyBorder="1" applyAlignment="1">
      <alignment horizontal="center" vertical="center"/>
    </xf>
    <xf numFmtId="49" fontId="16" fillId="0" borderId="24" xfId="1" applyNumberFormat="1" applyFont="1" applyFill="1" applyBorder="1" applyAlignment="1">
      <alignment horizontal="center" vertical="center"/>
    </xf>
    <xf numFmtId="3" fontId="16" fillId="0" borderId="24" xfId="1" applyNumberFormat="1" applyFont="1" applyFill="1" applyBorder="1" applyAlignment="1">
      <alignment horizontal="left" vertical="center" wrapText="1"/>
    </xf>
    <xf numFmtId="4" fontId="16" fillId="0" borderId="24" xfId="1" applyNumberFormat="1" applyFont="1" applyFill="1" applyBorder="1" applyAlignment="1">
      <alignment vertical="center" wrapText="1"/>
    </xf>
    <xf numFmtId="0" fontId="2" fillId="0" borderId="0" xfId="1"/>
    <xf numFmtId="0" fontId="11" fillId="0" borderId="7" xfId="103" applyNumberFormat="1" applyFont="1" applyBorder="1" applyAlignment="1">
      <alignment horizontal="center" vertical="center"/>
    </xf>
    <xf numFmtId="0" fontId="11" fillId="0" borderId="7" xfId="103" applyNumberFormat="1" applyFont="1" applyBorder="1" applyAlignment="1">
      <alignment horizontal="center" vertical="center" wrapText="1"/>
    </xf>
    <xf numFmtId="0" fontId="11" fillId="0" borderId="45" xfId="103" applyNumberFormat="1" applyFont="1" applyBorder="1" applyAlignment="1">
      <alignment horizontal="center" vertical="center" wrapText="1"/>
    </xf>
    <xf numFmtId="1" fontId="55" fillId="0" borderId="5" xfId="103" applyNumberFormat="1" applyFont="1" applyBorder="1" applyAlignment="1">
      <alignment horizontal="center" vertical="center"/>
    </xf>
    <xf numFmtId="170" fontId="55" fillId="0" borderId="5" xfId="103" applyNumberFormat="1" applyFont="1" applyBorder="1" applyAlignment="1">
      <alignment horizontal="center" vertical="center"/>
    </xf>
    <xf numFmtId="1" fontId="55" fillId="0" borderId="45" xfId="103" applyNumberFormat="1" applyFont="1" applyBorder="1" applyAlignment="1">
      <alignment horizontal="center" vertical="center"/>
    </xf>
    <xf numFmtId="0" fontId="11" fillId="0" borderId="3" xfId="103" applyNumberFormat="1" applyFont="1" applyBorder="1" applyAlignment="1">
      <alignment horizontal="left" vertical="top" wrapText="1"/>
    </xf>
    <xf numFmtId="0" fontId="11" fillId="0" borderId="3" xfId="103" applyNumberFormat="1" applyFont="1" applyBorder="1" applyAlignment="1">
      <alignment horizontal="left" vertical="top"/>
    </xf>
    <xf numFmtId="171" fontId="11" fillId="0" borderId="3" xfId="103" applyNumberFormat="1" applyFont="1" applyBorder="1" applyAlignment="1">
      <alignment horizontal="right" vertical="top"/>
    </xf>
    <xf numFmtId="4" fontId="11" fillId="0" borderId="3" xfId="103" applyNumberFormat="1" applyFont="1" applyBorder="1" applyAlignment="1">
      <alignment horizontal="right" vertical="top"/>
    </xf>
    <xf numFmtId="0" fontId="11" fillId="0" borderId="3" xfId="103" applyNumberFormat="1" applyFont="1" applyBorder="1" applyAlignment="1">
      <alignment horizontal="right" vertical="top"/>
    </xf>
    <xf numFmtId="172" fontId="11" fillId="0" borderId="3" xfId="103" applyNumberFormat="1" applyFont="1" applyBorder="1" applyAlignment="1">
      <alignment horizontal="right" vertical="top"/>
    </xf>
    <xf numFmtId="0" fontId="56" fillId="0" borderId="5" xfId="103" applyFont="1" applyBorder="1" applyAlignment="1">
      <alignment horizontal="left"/>
    </xf>
    <xf numFmtId="0" fontId="11" fillId="0" borderId="1" xfId="103" applyFont="1" applyBorder="1" applyAlignment="1">
      <alignment horizontal="left"/>
    </xf>
    <xf numFmtId="4" fontId="11" fillId="0" borderId="3" xfId="103" applyNumberFormat="1" applyFont="1" applyBorder="1" applyAlignment="1">
      <alignment horizontal="right"/>
    </xf>
    <xf numFmtId="0" fontId="56" fillId="0" borderId="7" xfId="103" applyNumberFormat="1" applyFont="1" applyBorder="1" applyAlignment="1">
      <alignment horizontal="centerContinuous"/>
    </xf>
    <xf numFmtId="0" fontId="11" fillId="0" borderId="4" xfId="103" applyNumberFormat="1" applyFont="1" applyBorder="1" applyAlignment="1">
      <alignment horizontal="centerContinuous"/>
    </xf>
    <xf numFmtId="0" fontId="11" fillId="0" borderId="0" xfId="103" applyAlignment="1">
      <alignment horizontal="left"/>
    </xf>
    <xf numFmtId="0" fontId="11" fillId="0" borderId="0" xfId="103"/>
    <xf numFmtId="4" fontId="9" fillId="0" borderId="4" xfId="3" applyNumberFormat="1" applyFont="1" applyFill="1" applyBorder="1" applyAlignment="1">
      <alignment vertical="top" wrapText="1"/>
    </xf>
    <xf numFmtId="4" fontId="9" fillId="0" borderId="3" xfId="3" applyNumberFormat="1" applyFont="1" applyFill="1" applyBorder="1" applyAlignment="1">
      <alignment vertical="top" wrapText="1"/>
    </xf>
    <xf numFmtId="2" fontId="3" fillId="0" borderId="0" xfId="0" applyNumberFormat="1" applyFont="1" applyFill="1" applyBorder="1"/>
    <xf numFmtId="4" fontId="3" fillId="0" borderId="0" xfId="0" applyNumberFormat="1" applyFont="1" applyFill="1" applyBorder="1"/>
    <xf numFmtId="0" fontId="1" fillId="0" borderId="0" xfId="1" applyFont="1"/>
    <xf numFmtId="0" fontId="9" fillId="8" borderId="3" xfId="1" applyNumberFormat="1" applyFont="1" applyFill="1" applyBorder="1" applyAlignment="1">
      <alignment horizontal="center" vertical="center" wrapText="1"/>
    </xf>
    <xf numFmtId="0" fontId="2" fillId="0" borderId="3" xfId="1" applyBorder="1"/>
    <xf numFmtId="4" fontId="2" fillId="0" borderId="3" xfId="1" applyNumberFormat="1" applyBorder="1"/>
    <xf numFmtId="4" fontId="2" fillId="0" borderId="0" xfId="1" applyNumberFormat="1"/>
    <xf numFmtId="49" fontId="6" fillId="0" borderId="1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1" fillId="0" borderId="0" xfId="67"/>
    <xf numFmtId="0" fontId="151" fillId="0" borderId="3" xfId="67" applyFont="1" applyBorder="1" applyAlignment="1">
      <alignment horizontal="center" vertical="center" wrapText="1"/>
    </xf>
    <xf numFmtId="0" fontId="151" fillId="0" borderId="3" xfId="67" applyFont="1" applyFill="1" applyBorder="1" applyAlignment="1">
      <alignment horizontal="center" vertical="center" wrapText="1"/>
    </xf>
    <xf numFmtId="14" fontId="4" fillId="0" borderId="3" xfId="67" applyNumberFormat="1" applyFont="1" applyBorder="1" applyAlignment="1">
      <alignment horizontal="center" vertical="center"/>
    </xf>
    <xf numFmtId="0" fontId="4" fillId="0" borderId="3" xfId="67" applyNumberFormat="1" applyFont="1" applyBorder="1" applyAlignment="1">
      <alignment horizontal="center" vertical="center"/>
    </xf>
    <xf numFmtId="2" fontId="4" fillId="0" borderId="3" xfId="67" applyNumberFormat="1" applyFont="1" applyBorder="1" applyAlignment="1">
      <alignment horizontal="center" vertical="center"/>
    </xf>
    <xf numFmtId="2" fontId="4" fillId="0" borderId="3" xfId="67" applyNumberFormat="1" applyFont="1" applyBorder="1" applyAlignment="1">
      <alignment vertical="center" wrapText="1"/>
    </xf>
    <xf numFmtId="2" fontId="4" fillId="0" borderId="3" xfId="67" applyNumberFormat="1" applyFont="1" applyBorder="1" applyAlignment="1">
      <alignment horizontal="center"/>
    </xf>
    <xf numFmtId="4" fontId="4" fillId="0" borderId="3" xfId="67" applyNumberFormat="1" applyFont="1" applyBorder="1" applyAlignment="1">
      <alignment horizontal="center"/>
    </xf>
    <xf numFmtId="4" fontId="4" fillId="0" borderId="3" xfId="67" applyNumberFormat="1" applyFont="1" applyBorder="1" applyAlignment="1">
      <alignment wrapText="1"/>
    </xf>
    <xf numFmtId="0" fontId="51" fillId="0" borderId="33" xfId="67" applyFill="1" applyBorder="1" applyAlignment="1">
      <alignment vertical="center" wrapText="1"/>
    </xf>
    <xf numFmtId="0" fontId="152" fillId="0" borderId="3" xfId="67" applyFont="1" applyBorder="1" applyAlignment="1">
      <alignment horizontal="center"/>
    </xf>
    <xf numFmtId="0" fontId="51" fillId="0" borderId="3" xfId="67" applyBorder="1" applyAlignment="1">
      <alignment horizontal="center"/>
    </xf>
    <xf numFmtId="0" fontId="51" fillId="0" borderId="3" xfId="67" applyBorder="1"/>
    <xf numFmtId="2" fontId="150" fillId="0" borderId="3" xfId="67" applyNumberFormat="1" applyFont="1" applyBorder="1" applyAlignment="1">
      <alignment horizontal="center" vertical="center"/>
    </xf>
    <xf numFmtId="2" fontId="150" fillId="0" borderId="3" xfId="67" applyNumberFormat="1" applyFont="1" applyBorder="1" applyAlignment="1">
      <alignment horizontal="center"/>
    </xf>
    <xf numFmtId="4" fontId="150" fillId="0" borderId="3" xfId="67" applyNumberFormat="1" applyFont="1" applyBorder="1" applyAlignment="1">
      <alignment horizontal="center"/>
    </xf>
    <xf numFmtId="4" fontId="150" fillId="0" borderId="3" xfId="67" applyNumberFormat="1" applyFont="1" applyBorder="1" applyAlignment="1">
      <alignment wrapText="1"/>
    </xf>
    <xf numFmtId="0" fontId="51" fillId="0" borderId="45" xfId="67" applyFill="1" applyBorder="1" applyAlignment="1">
      <alignment vertical="center" wrapText="1"/>
    </xf>
    <xf numFmtId="0" fontId="7" fillId="0" borderId="0" xfId="67" applyFont="1"/>
    <xf numFmtId="0" fontId="7" fillId="8" borderId="3" xfId="1" applyNumberFormat="1" applyFont="1" applyFill="1" applyBorder="1" applyAlignment="1">
      <alignment horizontal="center" vertical="center" wrapText="1"/>
    </xf>
    <xf numFmtId="0" fontId="7" fillId="0" borderId="3" xfId="67" applyFont="1" applyBorder="1"/>
    <xf numFmtId="4" fontId="7" fillId="0" borderId="3" xfId="67" applyNumberFormat="1" applyFont="1" applyBorder="1"/>
    <xf numFmtId="2" fontId="7" fillId="0" borderId="3" xfId="67" applyNumberFormat="1" applyFont="1" applyBorder="1"/>
    <xf numFmtId="4" fontId="4" fillId="0" borderId="8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9" fillId="0" borderId="54" xfId="3" applyNumberFormat="1" applyFont="1" applyFill="1" applyBorder="1" applyAlignment="1">
      <alignment horizontal="center" vertical="center" wrapText="1"/>
    </xf>
    <xf numFmtId="49" fontId="9" fillId="0" borderId="56" xfId="3" applyNumberFormat="1" applyFont="1" applyFill="1" applyBorder="1" applyAlignment="1">
      <alignment horizontal="center" vertical="center" wrapText="1"/>
    </xf>
    <xf numFmtId="49" fontId="9" fillId="0" borderId="58" xfId="3" applyNumberFormat="1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/>
    </xf>
    <xf numFmtId="4" fontId="10" fillId="0" borderId="9" xfId="3" applyNumberFormat="1" applyFont="1" applyFill="1" applyBorder="1" applyAlignment="1">
      <alignment horizontal="center" vertical="top" wrapText="1"/>
    </xf>
    <xf numFmtId="4" fontId="9" fillId="0" borderId="43" xfId="3" applyNumberFormat="1" applyFont="1" applyFill="1" applyBorder="1" applyAlignment="1">
      <alignment horizontal="center" vertical="top" wrapText="1"/>
    </xf>
    <xf numFmtId="4" fontId="9" fillId="0" borderId="22" xfId="3" applyNumberFormat="1" applyFont="1" applyFill="1" applyBorder="1" applyAlignment="1">
      <alignment horizontal="center" vertical="top" wrapText="1"/>
    </xf>
    <xf numFmtId="4" fontId="9" fillId="0" borderId="57" xfId="3" applyNumberFormat="1" applyFont="1" applyFill="1" applyBorder="1" applyAlignment="1">
      <alignment horizontal="center" vertical="top" wrapText="1"/>
    </xf>
    <xf numFmtId="4" fontId="9" fillId="7" borderId="33" xfId="1" applyNumberFormat="1" applyFont="1" applyFill="1" applyBorder="1" applyAlignment="1">
      <alignment horizontal="center"/>
    </xf>
    <xf numFmtId="4" fontId="9" fillId="7" borderId="34" xfId="1" applyNumberFormat="1" applyFont="1" applyFill="1" applyBorder="1" applyAlignment="1">
      <alignment horizontal="center"/>
    </xf>
    <xf numFmtId="0" fontId="9" fillId="8" borderId="33" xfId="1" applyFont="1" applyFill="1" applyBorder="1" applyAlignment="1">
      <alignment horizontal="center" vertical="center"/>
    </xf>
    <xf numFmtId="0" fontId="9" fillId="8" borderId="45" xfId="1" applyFont="1" applyFill="1" applyBorder="1" applyAlignment="1">
      <alignment horizontal="center" vertical="center"/>
    </xf>
    <xf numFmtId="49" fontId="9" fillId="8" borderId="33" xfId="1" applyNumberFormat="1" applyFont="1" applyFill="1" applyBorder="1" applyAlignment="1">
      <alignment horizontal="center" vertical="center"/>
    </xf>
    <xf numFmtId="49" fontId="9" fillId="8" borderId="45" xfId="1" applyNumberFormat="1" applyFont="1" applyFill="1" applyBorder="1" applyAlignment="1">
      <alignment horizontal="center" vertical="center"/>
    </xf>
    <xf numFmtId="49" fontId="9" fillId="8" borderId="34" xfId="1" applyNumberFormat="1" applyFont="1" applyFill="1" applyBorder="1" applyAlignment="1">
      <alignment horizontal="center" vertical="center"/>
    </xf>
    <xf numFmtId="49" fontId="9" fillId="8" borderId="5" xfId="1" applyNumberFormat="1" applyFont="1" applyFill="1" applyBorder="1" applyAlignment="1">
      <alignment horizontal="center" vertical="center"/>
    </xf>
    <xf numFmtId="0" fontId="11" fillId="0" borderId="34" xfId="103" applyNumberFormat="1" applyFont="1" applyBorder="1" applyAlignment="1">
      <alignment horizontal="center" vertical="center" wrapText="1"/>
    </xf>
    <xf numFmtId="0" fontId="11" fillId="0" borderId="5" xfId="103" applyNumberFormat="1" applyFont="1" applyBorder="1" applyAlignment="1">
      <alignment horizontal="center" vertical="center"/>
    </xf>
    <xf numFmtId="0" fontId="11" fillId="0" borderId="5" xfId="103" applyNumberFormat="1" applyFont="1" applyBorder="1" applyAlignment="1">
      <alignment horizontal="center" vertical="center" wrapText="1"/>
    </xf>
    <xf numFmtId="0" fontId="11" fillId="0" borderId="7" xfId="103" applyNumberFormat="1" applyFont="1" applyBorder="1" applyAlignment="1">
      <alignment horizontal="center" vertical="center" wrapText="1"/>
    </xf>
    <xf numFmtId="0" fontId="11" fillId="0" borderId="33" xfId="103" applyNumberFormat="1" applyFont="1" applyBorder="1" applyAlignment="1">
      <alignment horizontal="center" vertical="center" wrapText="1"/>
    </xf>
    <xf numFmtId="0" fontId="11" fillId="0" borderId="45" xfId="103" applyNumberFormat="1" applyFont="1" applyBorder="1" applyAlignment="1">
      <alignment horizontal="center" vertical="center" wrapText="1"/>
    </xf>
    <xf numFmtId="0" fontId="11" fillId="0" borderId="3" xfId="103" applyNumberFormat="1" applyFont="1" applyBorder="1" applyAlignment="1">
      <alignment horizontal="center" vertical="center" wrapText="1"/>
    </xf>
    <xf numFmtId="14" fontId="150" fillId="0" borderId="0" xfId="67" applyNumberFormat="1" applyFont="1" applyBorder="1" applyAlignment="1">
      <alignment horizontal="center"/>
    </xf>
    <xf numFmtId="1" fontId="150" fillId="0" borderId="1" xfId="67" applyNumberFormat="1" applyFont="1" applyBorder="1" applyAlignment="1">
      <alignment horizontal="center"/>
    </xf>
  </cellXfs>
  <cellStyles count="2875">
    <cellStyle name=" 1" xfId="104"/>
    <cellStyle name="_x000a_bidires=100_x000d_" xfId="105"/>
    <cellStyle name="_x000a_bidires=100_x000d_ 2" xfId="106"/>
    <cellStyle name="%" xfId="107"/>
    <cellStyle name="%_Inputs" xfId="108"/>
    <cellStyle name="%_Inputs (const)" xfId="109"/>
    <cellStyle name="%_Inputs Co" xfId="110"/>
    <cellStyle name="?…?ж?Ш?и [0.00]" xfId="111"/>
    <cellStyle name="?W??_‘O’с?р??" xfId="112"/>
    <cellStyle name="_CashFlow_2007_проект_02_02_final" xfId="113"/>
    <cellStyle name="_Model_RAB Мой" xfId="114"/>
    <cellStyle name="_Model_RAB Мой 2" xfId="115"/>
    <cellStyle name="_Model_RAB Мой 2_OREP.KU.2011.MONTHLY.02(v0.1)" xfId="116"/>
    <cellStyle name="_Model_RAB Мой 2_OREP.KU.2011.MONTHLY.02(v0.4)" xfId="117"/>
    <cellStyle name="_Model_RAB Мой 2_OREP.KU.2011.MONTHLY.11(v1.4)" xfId="118"/>
    <cellStyle name="_Model_RAB Мой 2_OREP.KU.2011.MONTHLY.11(v1.4)_UPDATE.BALANCE.WARM.2012YEAR.TO.1.1" xfId="119"/>
    <cellStyle name="_Model_RAB Мой 2_OREP.KU.2011.MONTHLY.11(v1.4)_UPDATE.CALC.WARM.2012YEAR.TO.1.1" xfId="120"/>
    <cellStyle name="_Model_RAB Мой 2_UPDATE.BALANCE.WARM.2012YEAR.TO.1.1" xfId="121"/>
    <cellStyle name="_Model_RAB Мой 2_UPDATE.CALC.WARM.2012YEAR.TO.1.1" xfId="122"/>
    <cellStyle name="_Model_RAB Мой 2_UPDATE.MONITORING.OS.EE.2.02.TO.1.3.64" xfId="123"/>
    <cellStyle name="_Model_RAB Мой 2_UPDATE.OREP.KU.2011.MONTHLY.02.TO.1.2" xfId="124"/>
    <cellStyle name="_Model_RAB Мой_46EE.2011(v1.0)" xfId="125"/>
    <cellStyle name="_Model_RAB Мой_46EE.2011(v1.0)_46TE.2011(v1.0)" xfId="126"/>
    <cellStyle name="_Model_RAB Мой_46EE.2011(v1.0)_INDEX.STATION.2012(v1.0)_" xfId="127"/>
    <cellStyle name="_Model_RAB Мой_46EE.2011(v1.0)_INDEX.STATION.2012(v2.0)" xfId="128"/>
    <cellStyle name="_Model_RAB Мой_46TE.2011(v1.0)" xfId="129"/>
    <cellStyle name="_Model_RAB Мой_ARMRAZR" xfId="130"/>
    <cellStyle name="_Model_RAB Мой_BALANCE.WARM.2011YEAR.NEW.UPDATE.SCHEME" xfId="131"/>
    <cellStyle name="_Model_RAB Мой_EE.2REK.P2011.4.78(v0.3)" xfId="132"/>
    <cellStyle name="_Model_RAB Мой_INVEST.EE.PLAN.4.78(v0.1)" xfId="133"/>
    <cellStyle name="_Model_RAB Мой_INVEST.EE.PLAN.4.78(v0.3)" xfId="134"/>
    <cellStyle name="_Model_RAB Мой_INVEST.PLAN.4.78(v0.1)" xfId="135"/>
    <cellStyle name="_Model_RAB Мой_INVEST.WARM.PLAN.4.78(v0.1)" xfId="136"/>
    <cellStyle name="_Model_RAB Мой_INVEST_WARM_PLAN" xfId="137"/>
    <cellStyle name="_Model_RAB Мой_NADB.JNVLS.APTEKA.2011(v1.3.3)" xfId="138"/>
    <cellStyle name="_Model_RAB Мой_NADB.JNVLS.APTEKA.2011(v1.3.3)_46TE.2011(v1.0)" xfId="139"/>
    <cellStyle name="_Model_RAB Мой_NADB.JNVLS.APTEKA.2011(v1.3.3)_INDEX.STATION.2012(v1.0)_" xfId="140"/>
    <cellStyle name="_Model_RAB Мой_NADB.JNVLS.APTEKA.2011(v1.3.3)_INDEX.STATION.2012(v2.0)" xfId="141"/>
    <cellStyle name="_Model_RAB Мой_NADB.JNVLS.APTEKA.2011(v1.3.4)" xfId="142"/>
    <cellStyle name="_Model_RAB Мой_NADB.JNVLS.APTEKA.2011(v1.3.4)_46TE.2011(v1.0)" xfId="143"/>
    <cellStyle name="_Model_RAB Мой_NADB.JNVLS.APTEKA.2011(v1.3.4)_INDEX.STATION.2012(v1.0)_" xfId="144"/>
    <cellStyle name="_Model_RAB Мой_NADB.JNVLS.APTEKA.2011(v1.3.4)_INDEX.STATION.2012(v2.0)" xfId="145"/>
    <cellStyle name="_Model_RAB Мой_PREDEL.JKH.UTV.2011(v1.0.1)" xfId="146"/>
    <cellStyle name="_Model_RAB Мой_PREDEL.JKH.UTV.2011(v1.0.1)_46TE.2011(v1.0)" xfId="147"/>
    <cellStyle name="_Model_RAB Мой_PREDEL.JKH.UTV.2011(v1.0.1)_INDEX.STATION.2012(v1.0)_" xfId="148"/>
    <cellStyle name="_Model_RAB Мой_PREDEL.JKH.UTV.2011(v1.0.1)_INDEX.STATION.2012(v2.0)" xfId="149"/>
    <cellStyle name="_Model_RAB Мой_TEHSHEET" xfId="150"/>
    <cellStyle name="_Model_RAB Мой_TEST.TEMPLATE" xfId="151"/>
    <cellStyle name="_Model_RAB Мой_UPDATE.46EE.2011.TO.1.1" xfId="152"/>
    <cellStyle name="_Model_RAB Мой_UPDATE.46TE.2011.TO.1.1" xfId="153"/>
    <cellStyle name="_Model_RAB Мой_UPDATE.46TE.2011.TO.1.2" xfId="154"/>
    <cellStyle name="_Model_RAB Мой_UPDATE.BALANCE.WARM.2011YEAR.TO.1.1" xfId="155"/>
    <cellStyle name="_Model_RAB Мой_UPDATE.BALANCE.WARM.2011YEAR.TO.1.1_46TE.2011(v1.0)" xfId="156"/>
    <cellStyle name="_Model_RAB Мой_UPDATE.BALANCE.WARM.2011YEAR.TO.1.1_INDEX.STATION.2012(v1.0)_" xfId="157"/>
    <cellStyle name="_Model_RAB Мой_UPDATE.BALANCE.WARM.2011YEAR.TO.1.1_INDEX.STATION.2012(v2.0)" xfId="158"/>
    <cellStyle name="_Model_RAB Мой_UPDATE.BALANCE.WARM.2011YEAR.TO.1.1_OREP.KU.2011.MONTHLY.02(v1.1)" xfId="159"/>
    <cellStyle name="_Model_RAB Мой_UPDATE.BALANCE.WARM.2011YEAR.TO.1.2" xfId="160"/>
    <cellStyle name="_Model_RAB Мой_UPDATE.BALANCE.WARM.2011YEAR.TO.1.4.64" xfId="161"/>
    <cellStyle name="_Model_RAB Мой_UPDATE.BALANCE.WARM.2011YEAR.TO.1.5.64" xfId="162"/>
    <cellStyle name="_Model_RAB Мой_UPDATE.MONITORING.OS.EE.2.02.TO.1.3.64" xfId="163"/>
    <cellStyle name="_Model_RAB_MRSK_svod" xfId="164"/>
    <cellStyle name="_Model_RAB_MRSK_svod 2" xfId="165"/>
    <cellStyle name="_Model_RAB_MRSK_svod 2_OREP.KU.2011.MONTHLY.02(v0.1)" xfId="166"/>
    <cellStyle name="_Model_RAB_MRSK_svod 2_OREP.KU.2011.MONTHLY.02(v0.4)" xfId="167"/>
    <cellStyle name="_Model_RAB_MRSK_svod 2_OREP.KU.2011.MONTHLY.11(v1.4)" xfId="168"/>
    <cellStyle name="_Model_RAB_MRSK_svod 2_OREP.KU.2011.MONTHLY.11(v1.4)_UPDATE.BALANCE.WARM.2012YEAR.TO.1.1" xfId="169"/>
    <cellStyle name="_Model_RAB_MRSK_svod 2_OREP.KU.2011.MONTHLY.11(v1.4)_UPDATE.CALC.WARM.2012YEAR.TO.1.1" xfId="170"/>
    <cellStyle name="_Model_RAB_MRSK_svod 2_UPDATE.BALANCE.WARM.2012YEAR.TO.1.1" xfId="171"/>
    <cellStyle name="_Model_RAB_MRSK_svod 2_UPDATE.CALC.WARM.2012YEAR.TO.1.1" xfId="172"/>
    <cellStyle name="_Model_RAB_MRSK_svod 2_UPDATE.MONITORING.OS.EE.2.02.TO.1.3.64" xfId="173"/>
    <cellStyle name="_Model_RAB_MRSK_svod 2_UPDATE.OREP.KU.2011.MONTHLY.02.TO.1.2" xfId="174"/>
    <cellStyle name="_Model_RAB_MRSK_svod_46EE.2011(v1.0)" xfId="175"/>
    <cellStyle name="_Model_RAB_MRSK_svod_46EE.2011(v1.0)_46TE.2011(v1.0)" xfId="176"/>
    <cellStyle name="_Model_RAB_MRSK_svod_46EE.2011(v1.0)_INDEX.STATION.2012(v1.0)_" xfId="177"/>
    <cellStyle name="_Model_RAB_MRSK_svod_46EE.2011(v1.0)_INDEX.STATION.2012(v2.0)" xfId="178"/>
    <cellStyle name="_Model_RAB_MRSK_svod_46TE.2011(v1.0)" xfId="179"/>
    <cellStyle name="_Model_RAB_MRSK_svod_ARMRAZR" xfId="180"/>
    <cellStyle name="_Model_RAB_MRSK_svod_BALANCE.WARM.2011YEAR.NEW.UPDATE.SCHEME" xfId="181"/>
    <cellStyle name="_Model_RAB_MRSK_svod_EE.2REK.P2011.4.78(v0.3)" xfId="182"/>
    <cellStyle name="_Model_RAB_MRSK_svod_INVEST.EE.PLAN.4.78(v0.1)" xfId="183"/>
    <cellStyle name="_Model_RAB_MRSK_svod_INVEST.EE.PLAN.4.78(v0.3)" xfId="184"/>
    <cellStyle name="_Model_RAB_MRSK_svod_INVEST.PLAN.4.78(v0.1)" xfId="185"/>
    <cellStyle name="_Model_RAB_MRSK_svod_INVEST.WARM.PLAN.4.78(v0.1)" xfId="186"/>
    <cellStyle name="_Model_RAB_MRSK_svod_INVEST_WARM_PLAN" xfId="187"/>
    <cellStyle name="_Model_RAB_MRSK_svod_NADB.JNVLS.APTEKA.2011(v1.3.3)" xfId="188"/>
    <cellStyle name="_Model_RAB_MRSK_svod_NADB.JNVLS.APTEKA.2011(v1.3.3)_46TE.2011(v1.0)" xfId="189"/>
    <cellStyle name="_Model_RAB_MRSK_svod_NADB.JNVLS.APTEKA.2011(v1.3.3)_INDEX.STATION.2012(v1.0)_" xfId="190"/>
    <cellStyle name="_Model_RAB_MRSK_svod_NADB.JNVLS.APTEKA.2011(v1.3.3)_INDEX.STATION.2012(v2.0)" xfId="191"/>
    <cellStyle name="_Model_RAB_MRSK_svod_NADB.JNVLS.APTEKA.2011(v1.3.4)" xfId="192"/>
    <cellStyle name="_Model_RAB_MRSK_svod_NADB.JNVLS.APTEKA.2011(v1.3.4)_46TE.2011(v1.0)" xfId="193"/>
    <cellStyle name="_Model_RAB_MRSK_svod_NADB.JNVLS.APTEKA.2011(v1.3.4)_INDEX.STATION.2012(v1.0)_" xfId="194"/>
    <cellStyle name="_Model_RAB_MRSK_svod_NADB.JNVLS.APTEKA.2011(v1.3.4)_INDEX.STATION.2012(v2.0)" xfId="195"/>
    <cellStyle name="_Model_RAB_MRSK_svod_PREDEL.JKH.UTV.2011(v1.0.1)" xfId="196"/>
    <cellStyle name="_Model_RAB_MRSK_svod_PREDEL.JKH.UTV.2011(v1.0.1)_46TE.2011(v1.0)" xfId="197"/>
    <cellStyle name="_Model_RAB_MRSK_svod_PREDEL.JKH.UTV.2011(v1.0.1)_INDEX.STATION.2012(v1.0)_" xfId="198"/>
    <cellStyle name="_Model_RAB_MRSK_svod_PREDEL.JKH.UTV.2011(v1.0.1)_INDEX.STATION.2012(v2.0)" xfId="199"/>
    <cellStyle name="_Model_RAB_MRSK_svod_TEHSHEET" xfId="200"/>
    <cellStyle name="_Model_RAB_MRSK_svod_TEST.TEMPLATE" xfId="201"/>
    <cellStyle name="_Model_RAB_MRSK_svod_UPDATE.46EE.2011.TO.1.1" xfId="202"/>
    <cellStyle name="_Model_RAB_MRSK_svod_UPDATE.46TE.2011.TO.1.1" xfId="203"/>
    <cellStyle name="_Model_RAB_MRSK_svod_UPDATE.46TE.2011.TO.1.2" xfId="204"/>
    <cellStyle name="_Model_RAB_MRSK_svod_UPDATE.BALANCE.WARM.2011YEAR.TO.1.1" xfId="205"/>
    <cellStyle name="_Model_RAB_MRSK_svod_UPDATE.BALANCE.WARM.2011YEAR.TO.1.1_46TE.2011(v1.0)" xfId="206"/>
    <cellStyle name="_Model_RAB_MRSK_svod_UPDATE.BALANCE.WARM.2011YEAR.TO.1.1_INDEX.STATION.2012(v1.0)_" xfId="207"/>
    <cellStyle name="_Model_RAB_MRSK_svod_UPDATE.BALANCE.WARM.2011YEAR.TO.1.1_INDEX.STATION.2012(v2.0)" xfId="208"/>
    <cellStyle name="_Model_RAB_MRSK_svod_UPDATE.BALANCE.WARM.2011YEAR.TO.1.1_OREP.KU.2011.MONTHLY.02(v1.1)" xfId="209"/>
    <cellStyle name="_Model_RAB_MRSK_svod_UPDATE.BALANCE.WARM.2011YEAR.TO.1.2" xfId="210"/>
    <cellStyle name="_Model_RAB_MRSK_svod_UPDATE.BALANCE.WARM.2011YEAR.TO.1.4.64" xfId="211"/>
    <cellStyle name="_Model_RAB_MRSK_svod_UPDATE.BALANCE.WARM.2011YEAR.TO.1.5.64" xfId="212"/>
    <cellStyle name="_Model_RAB_MRSK_svod_UPDATE.MONITORING.OS.EE.2.02.TO.1.3.64" xfId="213"/>
    <cellStyle name="_Plug" xfId="214"/>
    <cellStyle name="_Plug 2" xfId="215"/>
    <cellStyle name="_RAB с 2010 года" xfId="216"/>
    <cellStyle name="_АРМ_БП_РСК_V6.1.unprotec" xfId="217"/>
    <cellStyle name="_ББюджетные формы.Инвестиции" xfId="218"/>
    <cellStyle name="_ББюджетные формы.Расходы" xfId="219"/>
    <cellStyle name="_Бюджет2006_ПОКАЗАТЕЛИ СВОДНЫЕ" xfId="220"/>
    <cellStyle name="_Бюджетные формы. Закупки" xfId="221"/>
    <cellStyle name="_Бюджетные формы.Доходы" xfId="222"/>
    <cellStyle name="_Бюджетные формы.Расходы_19.10.07" xfId="223"/>
    <cellStyle name="_Бюджетные формы.Финансы" xfId="224"/>
    <cellStyle name="_Бюджетные формы.ФинБюджеты" xfId="225"/>
    <cellStyle name="_ВО ОП ТЭС-ОТ- 2007" xfId="226"/>
    <cellStyle name="_ВФ ОАО ТЭС-ОТ- 2009" xfId="227"/>
    <cellStyle name="_выручка по присоединениям2" xfId="228"/>
    <cellStyle name="_Договор аренды ЯЭ с разбивкой" xfId="229"/>
    <cellStyle name="_Доходы, финансовые бюджеты" xfId="230"/>
    <cellStyle name="_Защита ФЗП" xfId="231"/>
    <cellStyle name="_Исходные данные для модели" xfId="232"/>
    <cellStyle name="_итоговый файл 1" xfId="233"/>
    <cellStyle name="_Книга1" xfId="234"/>
    <cellStyle name="_Консолидация-2008-проект-new" xfId="235"/>
    <cellStyle name="_Копия Форматы УУ15" xfId="236"/>
    <cellStyle name="_Материалы на эксплуатацию для Г А " xfId="237"/>
    <cellStyle name="_МОДЕЛЬ_1 (2)" xfId="238"/>
    <cellStyle name="_МОДЕЛЬ_1 (2) 2" xfId="239"/>
    <cellStyle name="_МОДЕЛЬ_1 (2) 2_OREP.KU.2011.MONTHLY.02(v0.1)" xfId="240"/>
    <cellStyle name="_МОДЕЛЬ_1 (2) 2_OREP.KU.2011.MONTHLY.02(v0.4)" xfId="241"/>
    <cellStyle name="_МОДЕЛЬ_1 (2) 2_OREP.KU.2011.MONTHLY.11(v1.4)" xfId="242"/>
    <cellStyle name="_МОДЕЛЬ_1 (2) 2_OREP.KU.2011.MONTHLY.11(v1.4)_UPDATE.BALANCE.WARM.2012YEAR.TO.1.1" xfId="243"/>
    <cellStyle name="_МОДЕЛЬ_1 (2) 2_OREP.KU.2011.MONTHLY.11(v1.4)_UPDATE.CALC.WARM.2012YEAR.TO.1.1" xfId="244"/>
    <cellStyle name="_МОДЕЛЬ_1 (2) 2_UPDATE.BALANCE.WARM.2012YEAR.TO.1.1" xfId="245"/>
    <cellStyle name="_МОДЕЛЬ_1 (2) 2_UPDATE.CALC.WARM.2012YEAR.TO.1.1" xfId="246"/>
    <cellStyle name="_МОДЕЛЬ_1 (2) 2_UPDATE.MONITORING.OS.EE.2.02.TO.1.3.64" xfId="247"/>
    <cellStyle name="_МОДЕЛЬ_1 (2) 2_UPDATE.OREP.KU.2011.MONTHLY.02.TO.1.2" xfId="248"/>
    <cellStyle name="_МОДЕЛЬ_1 (2)_46EE.2011(v1.0)" xfId="249"/>
    <cellStyle name="_МОДЕЛЬ_1 (2)_46EE.2011(v1.0)_46TE.2011(v1.0)" xfId="250"/>
    <cellStyle name="_МОДЕЛЬ_1 (2)_46EE.2011(v1.0)_INDEX.STATION.2012(v1.0)_" xfId="251"/>
    <cellStyle name="_МОДЕЛЬ_1 (2)_46EE.2011(v1.0)_INDEX.STATION.2012(v2.0)" xfId="252"/>
    <cellStyle name="_МОДЕЛЬ_1 (2)_46TE.2011(v1.0)" xfId="253"/>
    <cellStyle name="_МОДЕЛЬ_1 (2)_ARMRAZR" xfId="254"/>
    <cellStyle name="_МОДЕЛЬ_1 (2)_BALANCE.WARM.2011YEAR.NEW.UPDATE.SCHEME" xfId="255"/>
    <cellStyle name="_МОДЕЛЬ_1 (2)_EE.2REK.P2011.4.78(v0.3)" xfId="256"/>
    <cellStyle name="_МОДЕЛЬ_1 (2)_INVEST.EE.PLAN.4.78(v0.1)" xfId="257"/>
    <cellStyle name="_МОДЕЛЬ_1 (2)_INVEST.EE.PLAN.4.78(v0.3)" xfId="258"/>
    <cellStyle name="_МОДЕЛЬ_1 (2)_INVEST.PLAN.4.78(v0.1)" xfId="259"/>
    <cellStyle name="_МОДЕЛЬ_1 (2)_INVEST.WARM.PLAN.4.78(v0.1)" xfId="260"/>
    <cellStyle name="_МОДЕЛЬ_1 (2)_INVEST_WARM_PLAN" xfId="261"/>
    <cellStyle name="_МОДЕЛЬ_1 (2)_NADB.JNVLS.APTEKA.2011(v1.3.3)" xfId="262"/>
    <cellStyle name="_МОДЕЛЬ_1 (2)_NADB.JNVLS.APTEKA.2011(v1.3.3)_46TE.2011(v1.0)" xfId="263"/>
    <cellStyle name="_МОДЕЛЬ_1 (2)_NADB.JNVLS.APTEKA.2011(v1.3.3)_INDEX.STATION.2012(v1.0)_" xfId="264"/>
    <cellStyle name="_МОДЕЛЬ_1 (2)_NADB.JNVLS.APTEKA.2011(v1.3.3)_INDEX.STATION.2012(v2.0)" xfId="265"/>
    <cellStyle name="_МОДЕЛЬ_1 (2)_NADB.JNVLS.APTEKA.2011(v1.3.4)" xfId="266"/>
    <cellStyle name="_МОДЕЛЬ_1 (2)_NADB.JNVLS.APTEKA.2011(v1.3.4)_46TE.2011(v1.0)" xfId="267"/>
    <cellStyle name="_МОДЕЛЬ_1 (2)_NADB.JNVLS.APTEKA.2011(v1.3.4)_INDEX.STATION.2012(v1.0)_" xfId="268"/>
    <cellStyle name="_МОДЕЛЬ_1 (2)_NADB.JNVLS.APTEKA.2011(v1.3.4)_INDEX.STATION.2012(v2.0)" xfId="269"/>
    <cellStyle name="_МОДЕЛЬ_1 (2)_PREDEL.JKH.UTV.2011(v1.0.1)" xfId="270"/>
    <cellStyle name="_МОДЕЛЬ_1 (2)_PREDEL.JKH.UTV.2011(v1.0.1)_46TE.2011(v1.0)" xfId="271"/>
    <cellStyle name="_МОДЕЛЬ_1 (2)_PREDEL.JKH.UTV.2011(v1.0.1)_INDEX.STATION.2012(v1.0)_" xfId="272"/>
    <cellStyle name="_МОДЕЛЬ_1 (2)_PREDEL.JKH.UTV.2011(v1.0.1)_INDEX.STATION.2012(v2.0)" xfId="273"/>
    <cellStyle name="_МОДЕЛЬ_1 (2)_TEHSHEET" xfId="274"/>
    <cellStyle name="_МОДЕЛЬ_1 (2)_TEST.TEMPLATE" xfId="275"/>
    <cellStyle name="_МОДЕЛЬ_1 (2)_UPDATE.46EE.2011.TO.1.1" xfId="276"/>
    <cellStyle name="_МОДЕЛЬ_1 (2)_UPDATE.46TE.2011.TO.1.1" xfId="277"/>
    <cellStyle name="_МОДЕЛЬ_1 (2)_UPDATE.46TE.2011.TO.1.2" xfId="278"/>
    <cellStyle name="_МОДЕЛЬ_1 (2)_UPDATE.BALANCE.WARM.2011YEAR.TO.1.1" xfId="279"/>
    <cellStyle name="_МОДЕЛЬ_1 (2)_UPDATE.BALANCE.WARM.2011YEAR.TO.1.1_46TE.2011(v1.0)" xfId="280"/>
    <cellStyle name="_МОДЕЛЬ_1 (2)_UPDATE.BALANCE.WARM.2011YEAR.TO.1.1_INDEX.STATION.2012(v1.0)_" xfId="281"/>
    <cellStyle name="_МОДЕЛЬ_1 (2)_UPDATE.BALANCE.WARM.2011YEAR.TO.1.1_INDEX.STATION.2012(v2.0)" xfId="282"/>
    <cellStyle name="_МОДЕЛЬ_1 (2)_UPDATE.BALANCE.WARM.2011YEAR.TO.1.1_OREP.KU.2011.MONTHLY.02(v1.1)" xfId="283"/>
    <cellStyle name="_МОДЕЛЬ_1 (2)_UPDATE.BALANCE.WARM.2011YEAR.TO.1.2" xfId="284"/>
    <cellStyle name="_МОДЕЛЬ_1 (2)_UPDATE.BALANCE.WARM.2011YEAR.TO.1.4.64" xfId="285"/>
    <cellStyle name="_МОДЕЛЬ_1 (2)_UPDATE.BALANCE.WARM.2011YEAR.TO.1.5.64" xfId="286"/>
    <cellStyle name="_МОДЕЛЬ_1 (2)_UPDATE.MONITORING.OS.EE.2.02.TO.1.3.64" xfId="287"/>
    <cellStyle name="_Модель_2.1" xfId="288"/>
    <cellStyle name="_НВВ 2009 постатейно свод по филиалам_09_02_09" xfId="289"/>
    <cellStyle name="_НВВ 2009 постатейно свод по филиалам_для Валентина" xfId="290"/>
    <cellStyle name="_Омск" xfId="291"/>
    <cellStyle name="_ОТ ИД 2009" xfId="292"/>
    <cellStyle name="_пр 5 тариф RAB" xfId="293"/>
    <cellStyle name="_пр 5 тариф RAB 2" xfId="294"/>
    <cellStyle name="_пр 5 тариф RAB 2_OREP.KU.2011.MONTHLY.02(v0.1)" xfId="295"/>
    <cellStyle name="_пр 5 тариф RAB 2_OREP.KU.2011.MONTHLY.02(v0.4)" xfId="296"/>
    <cellStyle name="_пр 5 тариф RAB 2_OREP.KU.2011.MONTHLY.11(v1.4)" xfId="297"/>
    <cellStyle name="_пр 5 тариф RAB 2_OREP.KU.2011.MONTHLY.11(v1.4)_UPDATE.BALANCE.WARM.2012YEAR.TO.1.1" xfId="298"/>
    <cellStyle name="_пр 5 тариф RAB 2_OREP.KU.2011.MONTHLY.11(v1.4)_UPDATE.CALC.WARM.2012YEAR.TO.1.1" xfId="299"/>
    <cellStyle name="_пр 5 тариф RAB 2_UPDATE.BALANCE.WARM.2012YEAR.TO.1.1" xfId="300"/>
    <cellStyle name="_пр 5 тариф RAB 2_UPDATE.CALC.WARM.2012YEAR.TO.1.1" xfId="301"/>
    <cellStyle name="_пр 5 тариф RAB 2_UPDATE.MONITORING.OS.EE.2.02.TO.1.3.64" xfId="302"/>
    <cellStyle name="_пр 5 тариф RAB 2_UPDATE.OREP.KU.2011.MONTHLY.02.TO.1.2" xfId="303"/>
    <cellStyle name="_пр 5 тариф RAB_46EE.2011(v1.0)" xfId="304"/>
    <cellStyle name="_пр 5 тариф RAB_46EE.2011(v1.0)_46TE.2011(v1.0)" xfId="305"/>
    <cellStyle name="_пр 5 тариф RAB_46EE.2011(v1.0)_INDEX.STATION.2012(v1.0)_" xfId="306"/>
    <cellStyle name="_пр 5 тариф RAB_46EE.2011(v1.0)_INDEX.STATION.2012(v2.0)" xfId="307"/>
    <cellStyle name="_пр 5 тариф RAB_46TE.2011(v1.0)" xfId="308"/>
    <cellStyle name="_пр 5 тариф RAB_ARMRAZR" xfId="309"/>
    <cellStyle name="_пр 5 тариф RAB_BALANCE.WARM.2011YEAR.NEW.UPDATE.SCHEME" xfId="310"/>
    <cellStyle name="_пр 5 тариф RAB_EE.2REK.P2011.4.78(v0.3)" xfId="311"/>
    <cellStyle name="_пр 5 тариф RAB_INVEST.EE.PLAN.4.78(v0.1)" xfId="312"/>
    <cellStyle name="_пр 5 тариф RAB_INVEST.EE.PLAN.4.78(v0.3)" xfId="313"/>
    <cellStyle name="_пр 5 тариф RAB_INVEST.PLAN.4.78(v0.1)" xfId="314"/>
    <cellStyle name="_пр 5 тариф RAB_INVEST.WARM.PLAN.4.78(v0.1)" xfId="315"/>
    <cellStyle name="_пр 5 тариф RAB_INVEST_WARM_PLAN" xfId="316"/>
    <cellStyle name="_пр 5 тариф RAB_NADB.JNVLS.APTEKA.2011(v1.3.3)" xfId="317"/>
    <cellStyle name="_пр 5 тариф RAB_NADB.JNVLS.APTEKA.2011(v1.3.3)_46TE.2011(v1.0)" xfId="318"/>
    <cellStyle name="_пр 5 тариф RAB_NADB.JNVLS.APTEKA.2011(v1.3.3)_INDEX.STATION.2012(v1.0)_" xfId="319"/>
    <cellStyle name="_пр 5 тариф RAB_NADB.JNVLS.APTEKA.2011(v1.3.3)_INDEX.STATION.2012(v2.0)" xfId="320"/>
    <cellStyle name="_пр 5 тариф RAB_NADB.JNVLS.APTEKA.2011(v1.3.4)" xfId="321"/>
    <cellStyle name="_пр 5 тариф RAB_NADB.JNVLS.APTEKA.2011(v1.3.4)_46TE.2011(v1.0)" xfId="322"/>
    <cellStyle name="_пр 5 тариф RAB_NADB.JNVLS.APTEKA.2011(v1.3.4)_INDEX.STATION.2012(v1.0)_" xfId="323"/>
    <cellStyle name="_пр 5 тариф RAB_NADB.JNVLS.APTEKA.2011(v1.3.4)_INDEX.STATION.2012(v2.0)" xfId="324"/>
    <cellStyle name="_пр 5 тариф RAB_PREDEL.JKH.UTV.2011(v1.0.1)" xfId="325"/>
    <cellStyle name="_пр 5 тариф RAB_PREDEL.JKH.UTV.2011(v1.0.1)_46TE.2011(v1.0)" xfId="326"/>
    <cellStyle name="_пр 5 тариф RAB_PREDEL.JKH.UTV.2011(v1.0.1)_INDEX.STATION.2012(v1.0)_" xfId="327"/>
    <cellStyle name="_пр 5 тариф RAB_PREDEL.JKH.UTV.2011(v1.0.1)_INDEX.STATION.2012(v2.0)" xfId="328"/>
    <cellStyle name="_пр 5 тариф RAB_TEHSHEET" xfId="329"/>
    <cellStyle name="_пр 5 тариф RAB_TEST.TEMPLATE" xfId="330"/>
    <cellStyle name="_пр 5 тариф RAB_UPDATE.46EE.2011.TO.1.1" xfId="331"/>
    <cellStyle name="_пр 5 тариф RAB_UPDATE.46TE.2011.TO.1.1" xfId="332"/>
    <cellStyle name="_пр 5 тариф RAB_UPDATE.46TE.2011.TO.1.2" xfId="333"/>
    <cellStyle name="_пр 5 тариф RAB_UPDATE.BALANCE.WARM.2011YEAR.TO.1.1" xfId="334"/>
    <cellStyle name="_пр 5 тариф RAB_UPDATE.BALANCE.WARM.2011YEAR.TO.1.1_46TE.2011(v1.0)" xfId="335"/>
    <cellStyle name="_пр 5 тариф RAB_UPDATE.BALANCE.WARM.2011YEAR.TO.1.1_INDEX.STATION.2012(v1.0)_" xfId="336"/>
    <cellStyle name="_пр 5 тариф RAB_UPDATE.BALANCE.WARM.2011YEAR.TO.1.1_INDEX.STATION.2012(v2.0)" xfId="337"/>
    <cellStyle name="_пр 5 тариф RAB_UPDATE.BALANCE.WARM.2011YEAR.TO.1.1_OREP.KU.2011.MONTHLY.02(v1.1)" xfId="338"/>
    <cellStyle name="_пр 5 тариф RAB_UPDATE.BALANCE.WARM.2011YEAR.TO.1.2" xfId="339"/>
    <cellStyle name="_пр 5 тариф RAB_UPDATE.BALANCE.WARM.2011YEAR.TO.1.4.64" xfId="340"/>
    <cellStyle name="_пр 5 тариф RAB_UPDATE.BALANCE.WARM.2011YEAR.TO.1.5.64" xfId="341"/>
    <cellStyle name="_пр 5 тариф RAB_UPDATE.MONITORING.OS.EE.2.02.TO.1.3.64" xfId="342"/>
    <cellStyle name="_Предожение _ДБП_2009 г ( согласованные БП)  (2)" xfId="343"/>
    <cellStyle name="_Прил 4_Формат-РСК_29.11.06_new finalприм" xfId="344"/>
    <cellStyle name="_Приложение 2 0806 факт" xfId="345"/>
    <cellStyle name="_Приложение МТС-3-КС" xfId="346"/>
    <cellStyle name="_Приложение-МТС--2-1" xfId="347"/>
    <cellStyle name="_Расходы" xfId="348"/>
    <cellStyle name="_Расчет RAB_22072008" xfId="349"/>
    <cellStyle name="_Расчет RAB_22072008 2" xfId="350"/>
    <cellStyle name="_Расчет RAB_22072008 2_OREP.KU.2011.MONTHLY.02(v0.1)" xfId="351"/>
    <cellStyle name="_Расчет RAB_22072008 2_OREP.KU.2011.MONTHLY.02(v0.4)" xfId="352"/>
    <cellStyle name="_Расчет RAB_22072008 2_OREP.KU.2011.MONTHLY.11(v1.4)" xfId="353"/>
    <cellStyle name="_Расчет RAB_22072008 2_OREP.KU.2011.MONTHLY.11(v1.4)_UPDATE.BALANCE.WARM.2012YEAR.TO.1.1" xfId="354"/>
    <cellStyle name="_Расчет RAB_22072008 2_OREP.KU.2011.MONTHLY.11(v1.4)_UPDATE.CALC.WARM.2012YEAR.TO.1.1" xfId="355"/>
    <cellStyle name="_Расчет RAB_22072008 2_UPDATE.BALANCE.WARM.2012YEAR.TO.1.1" xfId="356"/>
    <cellStyle name="_Расчет RAB_22072008 2_UPDATE.CALC.WARM.2012YEAR.TO.1.1" xfId="357"/>
    <cellStyle name="_Расчет RAB_22072008 2_UPDATE.MONITORING.OS.EE.2.02.TO.1.3.64" xfId="358"/>
    <cellStyle name="_Расчет RAB_22072008 2_UPDATE.OREP.KU.2011.MONTHLY.02.TO.1.2" xfId="359"/>
    <cellStyle name="_Расчет RAB_22072008_46EE.2011(v1.0)" xfId="360"/>
    <cellStyle name="_Расчет RAB_22072008_46EE.2011(v1.0)_46TE.2011(v1.0)" xfId="361"/>
    <cellStyle name="_Расчет RAB_22072008_46EE.2011(v1.0)_INDEX.STATION.2012(v1.0)_" xfId="362"/>
    <cellStyle name="_Расчет RAB_22072008_46EE.2011(v1.0)_INDEX.STATION.2012(v2.0)" xfId="363"/>
    <cellStyle name="_Расчет RAB_22072008_46TE.2011(v1.0)" xfId="364"/>
    <cellStyle name="_Расчет RAB_22072008_ARMRAZR" xfId="365"/>
    <cellStyle name="_Расчет RAB_22072008_BALANCE.WARM.2011YEAR.NEW.UPDATE.SCHEME" xfId="366"/>
    <cellStyle name="_Расчет RAB_22072008_EE.2REK.P2011.4.78(v0.3)" xfId="367"/>
    <cellStyle name="_Расчет RAB_22072008_INVEST.EE.PLAN.4.78(v0.1)" xfId="368"/>
    <cellStyle name="_Расчет RAB_22072008_INVEST.EE.PLAN.4.78(v0.3)" xfId="369"/>
    <cellStyle name="_Расчет RAB_22072008_INVEST.PLAN.4.78(v0.1)" xfId="370"/>
    <cellStyle name="_Расчет RAB_22072008_INVEST.WARM.PLAN.4.78(v0.1)" xfId="371"/>
    <cellStyle name="_Расчет RAB_22072008_INVEST_WARM_PLAN" xfId="372"/>
    <cellStyle name="_Расчет RAB_22072008_NADB.JNVLS.APTEKA.2011(v1.3.3)" xfId="373"/>
    <cellStyle name="_Расчет RAB_22072008_NADB.JNVLS.APTEKA.2011(v1.3.3)_46TE.2011(v1.0)" xfId="374"/>
    <cellStyle name="_Расчет RAB_22072008_NADB.JNVLS.APTEKA.2011(v1.3.3)_INDEX.STATION.2012(v1.0)_" xfId="375"/>
    <cellStyle name="_Расчет RAB_22072008_NADB.JNVLS.APTEKA.2011(v1.3.3)_INDEX.STATION.2012(v2.0)" xfId="376"/>
    <cellStyle name="_Расчет RAB_22072008_NADB.JNVLS.APTEKA.2011(v1.3.4)" xfId="377"/>
    <cellStyle name="_Расчет RAB_22072008_NADB.JNVLS.APTEKA.2011(v1.3.4)_46TE.2011(v1.0)" xfId="378"/>
    <cellStyle name="_Расчет RAB_22072008_NADB.JNVLS.APTEKA.2011(v1.3.4)_INDEX.STATION.2012(v1.0)_" xfId="379"/>
    <cellStyle name="_Расчет RAB_22072008_NADB.JNVLS.APTEKA.2011(v1.3.4)_INDEX.STATION.2012(v2.0)" xfId="380"/>
    <cellStyle name="_Расчет RAB_22072008_PREDEL.JKH.UTV.2011(v1.0.1)" xfId="381"/>
    <cellStyle name="_Расчет RAB_22072008_PREDEL.JKH.UTV.2011(v1.0.1)_46TE.2011(v1.0)" xfId="382"/>
    <cellStyle name="_Расчет RAB_22072008_PREDEL.JKH.UTV.2011(v1.0.1)_INDEX.STATION.2012(v1.0)_" xfId="383"/>
    <cellStyle name="_Расчет RAB_22072008_PREDEL.JKH.UTV.2011(v1.0.1)_INDEX.STATION.2012(v2.0)" xfId="384"/>
    <cellStyle name="_Расчет RAB_22072008_TEHSHEET" xfId="385"/>
    <cellStyle name="_Расчет RAB_22072008_TEST.TEMPLATE" xfId="386"/>
    <cellStyle name="_Расчет RAB_22072008_UPDATE.46EE.2011.TO.1.1" xfId="387"/>
    <cellStyle name="_Расчет RAB_22072008_UPDATE.46TE.2011.TO.1.1" xfId="388"/>
    <cellStyle name="_Расчет RAB_22072008_UPDATE.46TE.2011.TO.1.2" xfId="389"/>
    <cellStyle name="_Расчет RAB_22072008_UPDATE.BALANCE.WARM.2011YEAR.TO.1.1" xfId="390"/>
    <cellStyle name="_Расчет RAB_22072008_UPDATE.BALANCE.WARM.2011YEAR.TO.1.1_46TE.2011(v1.0)" xfId="391"/>
    <cellStyle name="_Расчет RAB_22072008_UPDATE.BALANCE.WARM.2011YEAR.TO.1.1_INDEX.STATION.2012(v1.0)_" xfId="392"/>
    <cellStyle name="_Расчет RAB_22072008_UPDATE.BALANCE.WARM.2011YEAR.TO.1.1_INDEX.STATION.2012(v2.0)" xfId="393"/>
    <cellStyle name="_Расчет RAB_22072008_UPDATE.BALANCE.WARM.2011YEAR.TO.1.1_OREP.KU.2011.MONTHLY.02(v1.1)" xfId="394"/>
    <cellStyle name="_Расчет RAB_22072008_UPDATE.BALANCE.WARM.2011YEAR.TO.1.2" xfId="395"/>
    <cellStyle name="_Расчет RAB_22072008_UPDATE.BALANCE.WARM.2011YEAR.TO.1.4.64" xfId="396"/>
    <cellStyle name="_Расчет RAB_22072008_UPDATE.BALANCE.WARM.2011YEAR.TO.1.5.64" xfId="397"/>
    <cellStyle name="_Расчет RAB_22072008_UPDATE.MONITORING.OS.EE.2.02.TO.1.3.64" xfId="398"/>
    <cellStyle name="_Расчет RAB_Лен и МОЭСК_с 2010 года_14.04.2009_со сглаж_version 3.0_без ФСК" xfId="399"/>
    <cellStyle name="_Расчет RAB_Лен и МОЭСК_с 2010 года_14.04.2009_со сглаж_version 3.0_без ФСК 2" xfId="400"/>
    <cellStyle name="_Расчет RAB_Лен и МОЭСК_с 2010 года_14.04.2009_со сглаж_version 3.0_без ФСК 2_OREP.KU.2011.MONTHLY.02(v0.1)" xfId="401"/>
    <cellStyle name="_Расчет RAB_Лен и МОЭСК_с 2010 года_14.04.2009_со сглаж_version 3.0_без ФСК 2_OREP.KU.2011.MONTHLY.02(v0.4)" xfId="402"/>
    <cellStyle name="_Расчет RAB_Лен и МОЭСК_с 2010 года_14.04.2009_со сглаж_version 3.0_без ФСК 2_OREP.KU.2011.MONTHLY.11(v1.4)" xfId="403"/>
    <cellStyle name="_Расчет RAB_Лен и МОЭСК_с 2010 года_14.04.2009_со сглаж_version 3.0_без ФСК 2_OREP.KU.2011.MONTHLY.11(v1.4)_UPDATE.BALANCE.WARM.2012YEAR.TO.1.1" xfId="404"/>
    <cellStyle name="_Расчет RAB_Лен и МОЭСК_с 2010 года_14.04.2009_со сглаж_version 3.0_без ФСК 2_OREP.KU.2011.MONTHLY.11(v1.4)_UPDATE.CALC.WARM.2012YEAR.TO.1.1" xfId="405"/>
    <cellStyle name="_Расчет RAB_Лен и МОЭСК_с 2010 года_14.04.2009_со сглаж_version 3.0_без ФСК 2_UPDATE.BALANCE.WARM.2012YEAR.TO.1.1" xfId="406"/>
    <cellStyle name="_Расчет RAB_Лен и МОЭСК_с 2010 года_14.04.2009_со сглаж_version 3.0_без ФСК 2_UPDATE.CALC.WARM.2012YEAR.TO.1.1" xfId="407"/>
    <cellStyle name="_Расчет RAB_Лен и МОЭСК_с 2010 года_14.04.2009_со сглаж_version 3.0_без ФСК 2_UPDATE.MONITORING.OS.EE.2.02.TO.1.3.64" xfId="408"/>
    <cellStyle name="_Расчет RAB_Лен и МОЭСК_с 2010 года_14.04.2009_со сглаж_version 3.0_без ФСК 2_UPDATE.OREP.KU.2011.MONTHLY.02.TO.1.2" xfId="409"/>
    <cellStyle name="_Расчет RAB_Лен и МОЭСК_с 2010 года_14.04.2009_со сглаж_version 3.0_без ФСК_46EE.2011(v1.0)" xfId="410"/>
    <cellStyle name="_Расчет RAB_Лен и МОЭСК_с 2010 года_14.04.2009_со сглаж_version 3.0_без ФСК_46EE.2011(v1.0)_46TE.2011(v1.0)" xfId="411"/>
    <cellStyle name="_Расчет RAB_Лен и МОЭСК_с 2010 года_14.04.2009_со сглаж_version 3.0_без ФСК_46EE.2011(v1.0)_INDEX.STATION.2012(v1.0)_" xfId="412"/>
    <cellStyle name="_Расчет RAB_Лен и МОЭСК_с 2010 года_14.04.2009_со сглаж_version 3.0_без ФСК_46EE.2011(v1.0)_INDEX.STATION.2012(v2.0)" xfId="413"/>
    <cellStyle name="_Расчет RAB_Лен и МОЭСК_с 2010 года_14.04.2009_со сглаж_version 3.0_без ФСК_46TE.2011(v1.0)" xfId="414"/>
    <cellStyle name="_Расчет RAB_Лен и МОЭСК_с 2010 года_14.04.2009_со сглаж_version 3.0_без ФСК_ARMRAZR" xfId="415"/>
    <cellStyle name="_Расчет RAB_Лен и МОЭСК_с 2010 года_14.04.2009_со сглаж_version 3.0_без ФСК_BALANCE.WARM.2011YEAR.NEW.UPDATE.SCHEME" xfId="416"/>
    <cellStyle name="_Расчет RAB_Лен и МОЭСК_с 2010 года_14.04.2009_со сглаж_version 3.0_без ФСК_EE.2REK.P2011.4.78(v0.3)" xfId="417"/>
    <cellStyle name="_Расчет RAB_Лен и МОЭСК_с 2010 года_14.04.2009_со сглаж_version 3.0_без ФСК_INVEST.EE.PLAN.4.78(v0.1)" xfId="418"/>
    <cellStyle name="_Расчет RAB_Лен и МОЭСК_с 2010 года_14.04.2009_со сглаж_version 3.0_без ФСК_INVEST.EE.PLAN.4.78(v0.3)" xfId="419"/>
    <cellStyle name="_Расчет RAB_Лен и МОЭСК_с 2010 года_14.04.2009_со сглаж_version 3.0_без ФСК_INVEST.PLAN.4.78(v0.1)" xfId="420"/>
    <cellStyle name="_Расчет RAB_Лен и МОЭСК_с 2010 года_14.04.2009_со сглаж_version 3.0_без ФСК_INVEST.WARM.PLAN.4.78(v0.1)" xfId="421"/>
    <cellStyle name="_Расчет RAB_Лен и МОЭСК_с 2010 года_14.04.2009_со сглаж_version 3.0_без ФСК_INVEST_WARM_PLAN" xfId="422"/>
    <cellStyle name="_Расчет RAB_Лен и МОЭСК_с 2010 года_14.04.2009_со сглаж_version 3.0_без ФСК_NADB.JNVLS.APTEKA.2011(v1.3.3)" xfId="423"/>
    <cellStyle name="_Расчет RAB_Лен и МОЭСК_с 2010 года_14.04.2009_со сглаж_version 3.0_без ФСК_NADB.JNVLS.APTEKA.2011(v1.3.3)_46TE.2011(v1.0)" xfId="424"/>
    <cellStyle name="_Расчет RAB_Лен и МОЭСК_с 2010 года_14.04.2009_со сглаж_version 3.0_без ФСК_NADB.JNVLS.APTEKA.2011(v1.3.3)_INDEX.STATION.2012(v1.0)_" xfId="425"/>
    <cellStyle name="_Расчет RAB_Лен и МОЭСК_с 2010 года_14.04.2009_со сглаж_version 3.0_без ФСК_NADB.JNVLS.APTEKA.2011(v1.3.3)_INDEX.STATION.2012(v2.0)" xfId="426"/>
    <cellStyle name="_Расчет RAB_Лен и МОЭСК_с 2010 года_14.04.2009_со сглаж_version 3.0_без ФСК_NADB.JNVLS.APTEKA.2011(v1.3.4)" xfId="427"/>
    <cellStyle name="_Расчет RAB_Лен и МОЭСК_с 2010 года_14.04.2009_со сглаж_version 3.0_без ФСК_NADB.JNVLS.APTEKA.2011(v1.3.4)_46TE.2011(v1.0)" xfId="428"/>
    <cellStyle name="_Расчет RAB_Лен и МОЭСК_с 2010 года_14.04.2009_со сглаж_version 3.0_без ФСК_NADB.JNVLS.APTEKA.2011(v1.3.4)_INDEX.STATION.2012(v1.0)_" xfId="429"/>
    <cellStyle name="_Расчет RAB_Лен и МОЭСК_с 2010 года_14.04.2009_со сглаж_version 3.0_без ФСК_NADB.JNVLS.APTEKA.2011(v1.3.4)_INDEX.STATION.2012(v2.0)" xfId="430"/>
    <cellStyle name="_Расчет RAB_Лен и МОЭСК_с 2010 года_14.04.2009_со сглаж_version 3.0_без ФСК_PREDEL.JKH.UTV.2011(v1.0.1)" xfId="431"/>
    <cellStyle name="_Расчет RAB_Лен и МОЭСК_с 2010 года_14.04.2009_со сглаж_version 3.0_без ФСК_PREDEL.JKH.UTV.2011(v1.0.1)_46TE.2011(v1.0)" xfId="432"/>
    <cellStyle name="_Расчет RAB_Лен и МОЭСК_с 2010 года_14.04.2009_со сглаж_version 3.0_без ФСК_PREDEL.JKH.UTV.2011(v1.0.1)_INDEX.STATION.2012(v1.0)_" xfId="433"/>
    <cellStyle name="_Расчет RAB_Лен и МОЭСК_с 2010 года_14.04.2009_со сглаж_version 3.0_без ФСК_PREDEL.JKH.UTV.2011(v1.0.1)_INDEX.STATION.2012(v2.0)" xfId="434"/>
    <cellStyle name="_Расчет RAB_Лен и МОЭСК_с 2010 года_14.04.2009_со сглаж_version 3.0_без ФСК_TEHSHEET" xfId="435"/>
    <cellStyle name="_Расчет RAB_Лен и МОЭСК_с 2010 года_14.04.2009_со сглаж_version 3.0_без ФСК_TEST.TEMPLATE" xfId="436"/>
    <cellStyle name="_Расчет RAB_Лен и МОЭСК_с 2010 года_14.04.2009_со сглаж_version 3.0_без ФСК_UPDATE.46EE.2011.TO.1.1" xfId="437"/>
    <cellStyle name="_Расчет RAB_Лен и МОЭСК_с 2010 года_14.04.2009_со сглаж_version 3.0_без ФСК_UPDATE.46TE.2011.TO.1.1" xfId="438"/>
    <cellStyle name="_Расчет RAB_Лен и МОЭСК_с 2010 года_14.04.2009_со сглаж_version 3.0_без ФСК_UPDATE.46TE.2011.TO.1.2" xfId="439"/>
    <cellStyle name="_Расчет RAB_Лен и МОЭСК_с 2010 года_14.04.2009_со сглаж_version 3.0_без ФСК_UPDATE.BALANCE.WARM.2011YEAR.TO.1.1" xfId="440"/>
    <cellStyle name="_Расчет RAB_Лен и МОЭСК_с 2010 года_14.04.2009_со сглаж_version 3.0_без ФСК_UPDATE.BALANCE.WARM.2011YEAR.TO.1.1_46TE.2011(v1.0)" xfId="441"/>
    <cellStyle name="_Расчет RAB_Лен и МОЭСК_с 2010 года_14.04.2009_со сглаж_version 3.0_без ФСК_UPDATE.BALANCE.WARM.2011YEAR.TO.1.1_INDEX.STATION.2012(v1.0)_" xfId="442"/>
    <cellStyle name="_Расчет RAB_Лен и МОЭСК_с 2010 года_14.04.2009_со сглаж_version 3.0_без ФСК_UPDATE.BALANCE.WARM.2011YEAR.TO.1.1_INDEX.STATION.2012(v2.0)" xfId="443"/>
    <cellStyle name="_Расчет RAB_Лен и МОЭСК_с 2010 года_14.04.2009_со сглаж_version 3.0_без ФСК_UPDATE.BALANCE.WARM.2011YEAR.TO.1.1_OREP.KU.2011.MONTHLY.02(v1.1)" xfId="444"/>
    <cellStyle name="_Расчет RAB_Лен и МОЭСК_с 2010 года_14.04.2009_со сглаж_version 3.0_без ФСК_UPDATE.BALANCE.WARM.2011YEAR.TO.1.2" xfId="445"/>
    <cellStyle name="_Расчет RAB_Лен и МОЭСК_с 2010 года_14.04.2009_со сглаж_version 3.0_без ФСК_UPDATE.BALANCE.WARM.2011YEAR.TO.1.4.64" xfId="446"/>
    <cellStyle name="_Расчет RAB_Лен и МОЭСК_с 2010 года_14.04.2009_со сглаж_version 3.0_без ФСК_UPDATE.BALANCE.WARM.2011YEAR.TO.1.5.64" xfId="447"/>
    <cellStyle name="_Расчет RAB_Лен и МОЭСК_с 2010 года_14.04.2009_со сглаж_version 3.0_без ФСК_UPDATE.MONITORING.OS.EE.2.02.TO.1.3.64" xfId="448"/>
    <cellStyle name="_Свод по ИПР (2)" xfId="449"/>
    <cellStyle name="_Справочник затрат_ЛХ_20.10.05" xfId="450"/>
    <cellStyle name="_таблицы для расчетов28-04-08_2006-2009_прибыль корр_по ИА" xfId="451"/>
    <cellStyle name="_таблицы для расчетов28-04-08_2006-2009с ИА" xfId="452"/>
    <cellStyle name="_ТЭП по планированию доходов на передачу ээ" xfId="453"/>
    <cellStyle name="_Форма 6  РТК.xls(отчет по Адр пр. ЛО)" xfId="454"/>
    <cellStyle name="_Формат разбивки по МРСК_РСК" xfId="455"/>
    <cellStyle name="_Формат_для Согласования" xfId="456"/>
    <cellStyle name="_Форматы УУ_12 _1_1_1_1" xfId="457"/>
    <cellStyle name="_Форматы УУ_резерв" xfId="458"/>
    <cellStyle name="_формы Ленэнерго -изменения2" xfId="459"/>
    <cellStyle name="_фск, выручка, потери" xfId="460"/>
    <cellStyle name="_ХХХ Прил 2 Формы бюджетных документов 2007" xfId="461"/>
    <cellStyle name="_экон.форм-т ВО 1 с разбивкой" xfId="462"/>
    <cellStyle name="’К‰Э [0.00]" xfId="463"/>
    <cellStyle name="”€ќђќ‘ћ‚›‰" xfId="464"/>
    <cellStyle name="”€љ‘€ђћ‚ђќќ›‰" xfId="465"/>
    <cellStyle name="”ќђќ‘ћ‚›‰" xfId="466"/>
    <cellStyle name="”ќђќ‘ћ‚›‰ 2" xfId="467"/>
    <cellStyle name="”ќђќ‘ћ‚›‰ 3" xfId="468"/>
    <cellStyle name="”ќђќ‘ћ‚›‰ 4" xfId="469"/>
    <cellStyle name="”љ‘ђћ‚ђќќ›‰" xfId="470"/>
    <cellStyle name="”љ‘ђћ‚ђќќ›‰ 2" xfId="471"/>
    <cellStyle name="”љ‘ђћ‚ђќќ›‰ 3" xfId="472"/>
    <cellStyle name="”љ‘ђћ‚ђќќ›‰ 4" xfId="473"/>
    <cellStyle name="„…ќ…†ќ›‰" xfId="474"/>
    <cellStyle name="„…ќ…†ќ›‰ 2" xfId="475"/>
    <cellStyle name="„…ќ…†ќ›‰ 3" xfId="476"/>
    <cellStyle name="„…ќ…†ќ›‰ 4" xfId="477"/>
    <cellStyle name="€’ћѓћ‚›‰" xfId="478"/>
    <cellStyle name="‡ђѓћ‹ћ‚ћљ1" xfId="479"/>
    <cellStyle name="‡ђѓћ‹ћ‚ћљ1 2" xfId="480"/>
    <cellStyle name="‡ђѓћ‹ћ‚ћљ1 3" xfId="481"/>
    <cellStyle name="‡ђѓћ‹ћ‚ћљ1 4" xfId="482"/>
    <cellStyle name="‡ђѓћ‹ћ‚ћљ2" xfId="483"/>
    <cellStyle name="‡ђѓћ‹ћ‚ћљ2 2" xfId="484"/>
    <cellStyle name="‡ђѓћ‹ћ‚ћљ2 3" xfId="485"/>
    <cellStyle name="‡ђѓћ‹ћ‚ћљ2 4" xfId="486"/>
    <cellStyle name="’ћѓћ‚›‰" xfId="487"/>
    <cellStyle name="’ћѓћ‚›‰ 2" xfId="488"/>
    <cellStyle name="’ћѓћ‚›‰ 3" xfId="489"/>
    <cellStyle name="’ћѓћ‚›‰ 4" xfId="490"/>
    <cellStyle name="1Normal" xfId="491"/>
    <cellStyle name="20% - Accent1" xfId="5"/>
    <cellStyle name="20% - Accent1 2" xfId="492"/>
    <cellStyle name="20% - Accent1 2 2" xfId="493"/>
    <cellStyle name="20% - Accent1 2 2 2" xfId="494"/>
    <cellStyle name="20% - Accent1 2 3" xfId="495"/>
    <cellStyle name="20% - Accent1 3" xfId="496"/>
    <cellStyle name="20% - Accent1 3 2" xfId="497"/>
    <cellStyle name="20% - Accent1 4" xfId="498"/>
    <cellStyle name="20% - Accent1_46EE.2011(v1.0)" xfId="499"/>
    <cellStyle name="20% - Accent2" xfId="6"/>
    <cellStyle name="20% - Accent2 2" xfId="500"/>
    <cellStyle name="20% - Accent2 2 2" xfId="501"/>
    <cellStyle name="20% - Accent2 2 2 2" xfId="502"/>
    <cellStyle name="20% - Accent2 2 3" xfId="503"/>
    <cellStyle name="20% - Accent2 3" xfId="504"/>
    <cellStyle name="20% - Accent2 3 2" xfId="505"/>
    <cellStyle name="20% - Accent2 4" xfId="506"/>
    <cellStyle name="20% - Accent2_46EE.2011(v1.0)" xfId="507"/>
    <cellStyle name="20% - Accent3" xfId="7"/>
    <cellStyle name="20% - Accent3 2" xfId="508"/>
    <cellStyle name="20% - Accent3 2 2" xfId="509"/>
    <cellStyle name="20% - Accent3 2 2 2" xfId="510"/>
    <cellStyle name="20% - Accent3 2 3" xfId="511"/>
    <cellStyle name="20% - Accent3 3" xfId="512"/>
    <cellStyle name="20% - Accent3 3 2" xfId="513"/>
    <cellStyle name="20% - Accent3 4" xfId="514"/>
    <cellStyle name="20% - Accent3_46EE.2011(v1.0)" xfId="515"/>
    <cellStyle name="20% - Accent4" xfId="8"/>
    <cellStyle name="20% - Accent4 2" xfId="516"/>
    <cellStyle name="20% - Accent4 2 2" xfId="517"/>
    <cellStyle name="20% - Accent4 2 2 2" xfId="518"/>
    <cellStyle name="20% - Accent4 2 3" xfId="519"/>
    <cellStyle name="20% - Accent4 3" xfId="520"/>
    <cellStyle name="20% - Accent4 3 2" xfId="521"/>
    <cellStyle name="20% - Accent4 4" xfId="522"/>
    <cellStyle name="20% - Accent4_46EE.2011(v1.0)" xfId="523"/>
    <cellStyle name="20% - Accent5" xfId="9"/>
    <cellStyle name="20% - Accent5 2" xfId="524"/>
    <cellStyle name="20% - Accent5 2 2" xfId="525"/>
    <cellStyle name="20% - Accent5 2 2 2" xfId="526"/>
    <cellStyle name="20% - Accent5 2 3" xfId="527"/>
    <cellStyle name="20% - Accent5 3" xfId="528"/>
    <cellStyle name="20% - Accent5 3 2" xfId="529"/>
    <cellStyle name="20% - Accent5 4" xfId="530"/>
    <cellStyle name="20% - Accent5_46EE.2011(v1.0)" xfId="531"/>
    <cellStyle name="20% - Accent6" xfId="10"/>
    <cellStyle name="20% - Accent6 2" xfId="532"/>
    <cellStyle name="20% - Accent6 2 2" xfId="533"/>
    <cellStyle name="20% - Accent6 2 2 2" xfId="534"/>
    <cellStyle name="20% - Accent6 2 3" xfId="535"/>
    <cellStyle name="20% - Accent6 3" xfId="536"/>
    <cellStyle name="20% - Accent6 3 2" xfId="537"/>
    <cellStyle name="20% - Accent6 4" xfId="538"/>
    <cellStyle name="20% - Accent6_46EE.2011(v1.0)" xfId="539"/>
    <cellStyle name="20% - Акцент1 10" xfId="540"/>
    <cellStyle name="20% - Акцент1 10 2" xfId="541"/>
    <cellStyle name="20% - Акцент1 11" xfId="542"/>
    <cellStyle name="20% - Акцент1 2" xfId="543"/>
    <cellStyle name="20% - Акцент1 2 2" xfId="544"/>
    <cellStyle name="20% - Акцент1 2 2 2" xfId="545"/>
    <cellStyle name="20% - Акцент1 2 2 2 2" xfId="546"/>
    <cellStyle name="20% - Акцент1 2 2 3" xfId="547"/>
    <cellStyle name="20% - Акцент1 2 3" xfId="548"/>
    <cellStyle name="20% - Акцент1 2 3 2" xfId="549"/>
    <cellStyle name="20% - Акцент1 2 4" xfId="550"/>
    <cellStyle name="20% - Акцент1 2_46EE.2011(v1.0)" xfId="551"/>
    <cellStyle name="20% - Акцент1 3" xfId="552"/>
    <cellStyle name="20% - Акцент1 3 2" xfId="553"/>
    <cellStyle name="20% - Акцент1 3 2 2" xfId="554"/>
    <cellStyle name="20% - Акцент1 3 2 2 2" xfId="555"/>
    <cellStyle name="20% - Акцент1 3 2 3" xfId="556"/>
    <cellStyle name="20% - Акцент1 3 3" xfId="557"/>
    <cellStyle name="20% - Акцент1 3 3 2" xfId="558"/>
    <cellStyle name="20% - Акцент1 3 4" xfId="559"/>
    <cellStyle name="20% - Акцент1 3_46EE.2011(v1.0)" xfId="560"/>
    <cellStyle name="20% - Акцент1 4" xfId="561"/>
    <cellStyle name="20% - Акцент1 4 2" xfId="562"/>
    <cellStyle name="20% - Акцент1 4 2 2" xfId="563"/>
    <cellStyle name="20% - Акцент1 4 2 2 2" xfId="564"/>
    <cellStyle name="20% - Акцент1 4 2 3" xfId="565"/>
    <cellStyle name="20% - Акцент1 4 3" xfId="566"/>
    <cellStyle name="20% - Акцент1 4 3 2" xfId="567"/>
    <cellStyle name="20% - Акцент1 4 4" xfId="568"/>
    <cellStyle name="20% - Акцент1 4_46EE.2011(v1.0)" xfId="569"/>
    <cellStyle name="20% - Акцент1 5" xfId="570"/>
    <cellStyle name="20% - Акцент1 5 2" xfId="571"/>
    <cellStyle name="20% - Акцент1 5 2 2" xfId="572"/>
    <cellStyle name="20% - Акцент1 5 2 2 2" xfId="573"/>
    <cellStyle name="20% - Акцент1 5 2 3" xfId="574"/>
    <cellStyle name="20% - Акцент1 5 3" xfId="575"/>
    <cellStyle name="20% - Акцент1 5 3 2" xfId="576"/>
    <cellStyle name="20% - Акцент1 5 4" xfId="577"/>
    <cellStyle name="20% - Акцент1 5_46EE.2011(v1.0)" xfId="578"/>
    <cellStyle name="20% - Акцент1 6" xfId="579"/>
    <cellStyle name="20% - Акцент1 6 2" xfId="580"/>
    <cellStyle name="20% - Акцент1 6 2 2" xfId="581"/>
    <cellStyle name="20% - Акцент1 6 2 2 2" xfId="582"/>
    <cellStyle name="20% - Акцент1 6 2 3" xfId="583"/>
    <cellStyle name="20% - Акцент1 6 3" xfId="584"/>
    <cellStyle name="20% - Акцент1 6 3 2" xfId="585"/>
    <cellStyle name="20% - Акцент1 6 4" xfId="586"/>
    <cellStyle name="20% - Акцент1 6_46EE.2011(v1.0)" xfId="587"/>
    <cellStyle name="20% - Акцент1 7" xfId="588"/>
    <cellStyle name="20% - Акцент1 7 2" xfId="589"/>
    <cellStyle name="20% - Акцент1 7 2 2" xfId="590"/>
    <cellStyle name="20% - Акцент1 7 2 2 2" xfId="591"/>
    <cellStyle name="20% - Акцент1 7 2 3" xfId="592"/>
    <cellStyle name="20% - Акцент1 7 3" xfId="593"/>
    <cellStyle name="20% - Акцент1 7 3 2" xfId="594"/>
    <cellStyle name="20% - Акцент1 7 4" xfId="595"/>
    <cellStyle name="20% - Акцент1 7_46EE.2011(v1.0)" xfId="596"/>
    <cellStyle name="20% - Акцент1 8" xfId="597"/>
    <cellStyle name="20% - Акцент1 8 2" xfId="598"/>
    <cellStyle name="20% - Акцент1 8 2 2" xfId="599"/>
    <cellStyle name="20% - Акцент1 8 2 2 2" xfId="600"/>
    <cellStyle name="20% - Акцент1 8 2 3" xfId="601"/>
    <cellStyle name="20% - Акцент1 8 3" xfId="602"/>
    <cellStyle name="20% - Акцент1 8 3 2" xfId="603"/>
    <cellStyle name="20% - Акцент1 8 4" xfId="604"/>
    <cellStyle name="20% - Акцент1 8_46EE.2011(v1.0)" xfId="605"/>
    <cellStyle name="20% - Акцент1 9" xfId="606"/>
    <cellStyle name="20% - Акцент1 9 2" xfId="607"/>
    <cellStyle name="20% - Акцент1 9 2 2" xfId="608"/>
    <cellStyle name="20% - Акцент1 9 2 2 2" xfId="609"/>
    <cellStyle name="20% - Акцент1 9 2 3" xfId="610"/>
    <cellStyle name="20% - Акцент1 9 3" xfId="611"/>
    <cellStyle name="20% - Акцент1 9 3 2" xfId="612"/>
    <cellStyle name="20% - Акцент1 9 4" xfId="613"/>
    <cellStyle name="20% - Акцент1 9_46EE.2011(v1.0)" xfId="614"/>
    <cellStyle name="20% - Акцент2 10" xfId="615"/>
    <cellStyle name="20% - Акцент2 10 2" xfId="616"/>
    <cellStyle name="20% - Акцент2 11" xfId="617"/>
    <cellStyle name="20% - Акцент2 2" xfId="618"/>
    <cellStyle name="20% - Акцент2 2 2" xfId="619"/>
    <cellStyle name="20% - Акцент2 2 2 2" xfId="620"/>
    <cellStyle name="20% - Акцент2 2 2 2 2" xfId="621"/>
    <cellStyle name="20% - Акцент2 2 2 3" xfId="622"/>
    <cellStyle name="20% - Акцент2 2 3" xfId="623"/>
    <cellStyle name="20% - Акцент2 2 3 2" xfId="624"/>
    <cellStyle name="20% - Акцент2 2 4" xfId="625"/>
    <cellStyle name="20% - Акцент2 2_46EE.2011(v1.0)" xfId="626"/>
    <cellStyle name="20% - Акцент2 3" xfId="627"/>
    <cellStyle name="20% - Акцент2 3 2" xfId="628"/>
    <cellStyle name="20% - Акцент2 3 2 2" xfId="629"/>
    <cellStyle name="20% - Акцент2 3 2 2 2" xfId="630"/>
    <cellStyle name="20% - Акцент2 3 2 3" xfId="631"/>
    <cellStyle name="20% - Акцент2 3 3" xfId="632"/>
    <cellStyle name="20% - Акцент2 3 3 2" xfId="633"/>
    <cellStyle name="20% - Акцент2 3 4" xfId="634"/>
    <cellStyle name="20% - Акцент2 3_46EE.2011(v1.0)" xfId="635"/>
    <cellStyle name="20% - Акцент2 4" xfId="636"/>
    <cellStyle name="20% - Акцент2 4 2" xfId="637"/>
    <cellStyle name="20% - Акцент2 4 2 2" xfId="638"/>
    <cellStyle name="20% - Акцент2 4 2 2 2" xfId="639"/>
    <cellStyle name="20% - Акцент2 4 2 3" xfId="640"/>
    <cellStyle name="20% - Акцент2 4 3" xfId="641"/>
    <cellStyle name="20% - Акцент2 4 3 2" xfId="642"/>
    <cellStyle name="20% - Акцент2 4 4" xfId="643"/>
    <cellStyle name="20% - Акцент2 4_46EE.2011(v1.0)" xfId="644"/>
    <cellStyle name="20% - Акцент2 5" xfId="645"/>
    <cellStyle name="20% - Акцент2 5 2" xfId="646"/>
    <cellStyle name="20% - Акцент2 5 2 2" xfId="647"/>
    <cellStyle name="20% - Акцент2 5 2 2 2" xfId="648"/>
    <cellStyle name="20% - Акцент2 5 2 3" xfId="649"/>
    <cellStyle name="20% - Акцент2 5 3" xfId="650"/>
    <cellStyle name="20% - Акцент2 5 3 2" xfId="651"/>
    <cellStyle name="20% - Акцент2 5 4" xfId="652"/>
    <cellStyle name="20% - Акцент2 5_46EE.2011(v1.0)" xfId="653"/>
    <cellStyle name="20% - Акцент2 6" xfId="654"/>
    <cellStyle name="20% - Акцент2 6 2" xfId="655"/>
    <cellStyle name="20% - Акцент2 6 2 2" xfId="656"/>
    <cellStyle name="20% - Акцент2 6 2 2 2" xfId="657"/>
    <cellStyle name="20% - Акцент2 6 2 3" xfId="658"/>
    <cellStyle name="20% - Акцент2 6 3" xfId="659"/>
    <cellStyle name="20% - Акцент2 6 3 2" xfId="660"/>
    <cellStyle name="20% - Акцент2 6 4" xfId="661"/>
    <cellStyle name="20% - Акцент2 6_46EE.2011(v1.0)" xfId="662"/>
    <cellStyle name="20% - Акцент2 7" xfId="663"/>
    <cellStyle name="20% - Акцент2 7 2" xfId="664"/>
    <cellStyle name="20% - Акцент2 7 2 2" xfId="665"/>
    <cellStyle name="20% - Акцент2 7 2 2 2" xfId="666"/>
    <cellStyle name="20% - Акцент2 7 2 3" xfId="667"/>
    <cellStyle name="20% - Акцент2 7 3" xfId="668"/>
    <cellStyle name="20% - Акцент2 7 3 2" xfId="669"/>
    <cellStyle name="20% - Акцент2 7 4" xfId="670"/>
    <cellStyle name="20% - Акцент2 7_46EE.2011(v1.0)" xfId="671"/>
    <cellStyle name="20% - Акцент2 8" xfId="672"/>
    <cellStyle name="20% - Акцент2 8 2" xfId="673"/>
    <cellStyle name="20% - Акцент2 8 2 2" xfId="674"/>
    <cellStyle name="20% - Акцент2 8 2 2 2" xfId="675"/>
    <cellStyle name="20% - Акцент2 8 2 3" xfId="676"/>
    <cellStyle name="20% - Акцент2 8 3" xfId="677"/>
    <cellStyle name="20% - Акцент2 8 3 2" xfId="678"/>
    <cellStyle name="20% - Акцент2 8 4" xfId="679"/>
    <cellStyle name="20% - Акцент2 8_46EE.2011(v1.0)" xfId="680"/>
    <cellStyle name="20% - Акцент2 9" xfId="681"/>
    <cellStyle name="20% - Акцент2 9 2" xfId="682"/>
    <cellStyle name="20% - Акцент2 9 2 2" xfId="683"/>
    <cellStyle name="20% - Акцент2 9 2 2 2" xfId="684"/>
    <cellStyle name="20% - Акцент2 9 2 3" xfId="685"/>
    <cellStyle name="20% - Акцент2 9 3" xfId="686"/>
    <cellStyle name="20% - Акцент2 9 3 2" xfId="687"/>
    <cellStyle name="20% - Акцент2 9 4" xfId="688"/>
    <cellStyle name="20% - Акцент2 9_46EE.2011(v1.0)" xfId="689"/>
    <cellStyle name="20% - Акцент3 10" xfId="690"/>
    <cellStyle name="20% - Акцент3 10 2" xfId="691"/>
    <cellStyle name="20% - Акцент3 11" xfId="692"/>
    <cellStyle name="20% - Акцент3 2" xfId="693"/>
    <cellStyle name="20% - Акцент3 2 2" xfId="694"/>
    <cellStyle name="20% - Акцент3 2 2 2" xfId="695"/>
    <cellStyle name="20% - Акцент3 2 2 2 2" xfId="696"/>
    <cellStyle name="20% - Акцент3 2 2 3" xfId="697"/>
    <cellStyle name="20% - Акцент3 2 3" xfId="698"/>
    <cellStyle name="20% - Акцент3 2 3 2" xfId="699"/>
    <cellStyle name="20% - Акцент3 2 4" xfId="700"/>
    <cellStyle name="20% - Акцент3 2_46EE.2011(v1.0)" xfId="701"/>
    <cellStyle name="20% - Акцент3 3" xfId="702"/>
    <cellStyle name="20% - Акцент3 3 2" xfId="703"/>
    <cellStyle name="20% - Акцент3 3 2 2" xfId="704"/>
    <cellStyle name="20% - Акцент3 3 2 2 2" xfId="705"/>
    <cellStyle name="20% - Акцент3 3 2 3" xfId="706"/>
    <cellStyle name="20% - Акцент3 3 3" xfId="707"/>
    <cellStyle name="20% - Акцент3 3 3 2" xfId="708"/>
    <cellStyle name="20% - Акцент3 3 4" xfId="709"/>
    <cellStyle name="20% - Акцент3 3_46EE.2011(v1.0)" xfId="710"/>
    <cellStyle name="20% - Акцент3 4" xfId="711"/>
    <cellStyle name="20% - Акцент3 4 2" xfId="712"/>
    <cellStyle name="20% - Акцент3 4 2 2" xfId="713"/>
    <cellStyle name="20% - Акцент3 4 2 2 2" xfId="714"/>
    <cellStyle name="20% - Акцент3 4 2 3" xfId="715"/>
    <cellStyle name="20% - Акцент3 4 3" xfId="716"/>
    <cellStyle name="20% - Акцент3 4 3 2" xfId="717"/>
    <cellStyle name="20% - Акцент3 4 4" xfId="718"/>
    <cellStyle name="20% - Акцент3 4_46EE.2011(v1.0)" xfId="719"/>
    <cellStyle name="20% - Акцент3 5" xfId="720"/>
    <cellStyle name="20% - Акцент3 5 2" xfId="721"/>
    <cellStyle name="20% - Акцент3 5 2 2" xfId="722"/>
    <cellStyle name="20% - Акцент3 5 2 2 2" xfId="723"/>
    <cellStyle name="20% - Акцент3 5 2 3" xfId="724"/>
    <cellStyle name="20% - Акцент3 5 3" xfId="725"/>
    <cellStyle name="20% - Акцент3 5 3 2" xfId="726"/>
    <cellStyle name="20% - Акцент3 5 4" xfId="727"/>
    <cellStyle name="20% - Акцент3 5_46EE.2011(v1.0)" xfId="728"/>
    <cellStyle name="20% - Акцент3 6" xfId="729"/>
    <cellStyle name="20% - Акцент3 6 2" xfId="730"/>
    <cellStyle name="20% - Акцент3 6 2 2" xfId="731"/>
    <cellStyle name="20% - Акцент3 6 2 2 2" xfId="732"/>
    <cellStyle name="20% - Акцент3 6 2 3" xfId="733"/>
    <cellStyle name="20% - Акцент3 6 3" xfId="734"/>
    <cellStyle name="20% - Акцент3 6 3 2" xfId="735"/>
    <cellStyle name="20% - Акцент3 6 4" xfId="736"/>
    <cellStyle name="20% - Акцент3 6_46EE.2011(v1.0)" xfId="737"/>
    <cellStyle name="20% - Акцент3 7" xfId="738"/>
    <cellStyle name="20% - Акцент3 7 2" xfId="739"/>
    <cellStyle name="20% - Акцент3 7 2 2" xfId="740"/>
    <cellStyle name="20% - Акцент3 7 2 2 2" xfId="741"/>
    <cellStyle name="20% - Акцент3 7 2 3" xfId="742"/>
    <cellStyle name="20% - Акцент3 7 3" xfId="743"/>
    <cellStyle name="20% - Акцент3 7 3 2" xfId="744"/>
    <cellStyle name="20% - Акцент3 7 4" xfId="745"/>
    <cellStyle name="20% - Акцент3 7_46EE.2011(v1.0)" xfId="746"/>
    <cellStyle name="20% - Акцент3 8" xfId="747"/>
    <cellStyle name="20% - Акцент3 8 2" xfId="748"/>
    <cellStyle name="20% - Акцент3 8 2 2" xfId="749"/>
    <cellStyle name="20% - Акцент3 8 2 2 2" xfId="750"/>
    <cellStyle name="20% - Акцент3 8 2 3" xfId="751"/>
    <cellStyle name="20% - Акцент3 8 3" xfId="752"/>
    <cellStyle name="20% - Акцент3 8 3 2" xfId="753"/>
    <cellStyle name="20% - Акцент3 8 4" xfId="754"/>
    <cellStyle name="20% - Акцент3 8_46EE.2011(v1.0)" xfId="755"/>
    <cellStyle name="20% - Акцент3 9" xfId="756"/>
    <cellStyle name="20% - Акцент3 9 2" xfId="757"/>
    <cellStyle name="20% - Акцент3 9 2 2" xfId="758"/>
    <cellStyle name="20% - Акцент3 9 2 2 2" xfId="759"/>
    <cellStyle name="20% - Акцент3 9 2 3" xfId="760"/>
    <cellStyle name="20% - Акцент3 9 3" xfId="761"/>
    <cellStyle name="20% - Акцент3 9 3 2" xfId="762"/>
    <cellStyle name="20% - Акцент3 9 4" xfId="763"/>
    <cellStyle name="20% - Акцент3 9_46EE.2011(v1.0)" xfId="764"/>
    <cellStyle name="20% - Акцент4 10" xfId="765"/>
    <cellStyle name="20% - Акцент4 10 2" xfId="766"/>
    <cellStyle name="20% - Акцент4 11" xfId="767"/>
    <cellStyle name="20% - Акцент4 2" xfId="768"/>
    <cellStyle name="20% - Акцент4 2 2" xfId="769"/>
    <cellStyle name="20% - Акцент4 2 2 2" xfId="770"/>
    <cellStyle name="20% - Акцент4 2 2 2 2" xfId="771"/>
    <cellStyle name="20% - Акцент4 2 2 3" xfId="772"/>
    <cellStyle name="20% - Акцент4 2 3" xfId="773"/>
    <cellStyle name="20% - Акцент4 2 3 2" xfId="774"/>
    <cellStyle name="20% - Акцент4 2 4" xfId="775"/>
    <cellStyle name="20% - Акцент4 2_46EE.2011(v1.0)" xfId="776"/>
    <cellStyle name="20% - Акцент4 3" xfId="777"/>
    <cellStyle name="20% - Акцент4 3 2" xfId="778"/>
    <cellStyle name="20% - Акцент4 3 2 2" xfId="779"/>
    <cellStyle name="20% - Акцент4 3 2 2 2" xfId="780"/>
    <cellStyle name="20% - Акцент4 3 2 3" xfId="781"/>
    <cellStyle name="20% - Акцент4 3 3" xfId="782"/>
    <cellStyle name="20% - Акцент4 3 3 2" xfId="783"/>
    <cellStyle name="20% - Акцент4 3 4" xfId="784"/>
    <cellStyle name="20% - Акцент4 3_46EE.2011(v1.0)" xfId="785"/>
    <cellStyle name="20% - Акцент4 4" xfId="786"/>
    <cellStyle name="20% - Акцент4 4 2" xfId="787"/>
    <cellStyle name="20% - Акцент4 4 2 2" xfId="788"/>
    <cellStyle name="20% - Акцент4 4 2 2 2" xfId="789"/>
    <cellStyle name="20% - Акцент4 4 2 3" xfId="790"/>
    <cellStyle name="20% - Акцент4 4 3" xfId="791"/>
    <cellStyle name="20% - Акцент4 4 3 2" xfId="792"/>
    <cellStyle name="20% - Акцент4 4 4" xfId="793"/>
    <cellStyle name="20% - Акцент4 4_46EE.2011(v1.0)" xfId="794"/>
    <cellStyle name="20% - Акцент4 5" xfId="795"/>
    <cellStyle name="20% - Акцент4 5 2" xfId="796"/>
    <cellStyle name="20% - Акцент4 5 2 2" xfId="797"/>
    <cellStyle name="20% - Акцент4 5 2 2 2" xfId="798"/>
    <cellStyle name="20% - Акцент4 5 2 3" xfId="799"/>
    <cellStyle name="20% - Акцент4 5 3" xfId="800"/>
    <cellStyle name="20% - Акцент4 5 3 2" xfId="801"/>
    <cellStyle name="20% - Акцент4 5 4" xfId="802"/>
    <cellStyle name="20% - Акцент4 5_46EE.2011(v1.0)" xfId="803"/>
    <cellStyle name="20% - Акцент4 6" xfId="804"/>
    <cellStyle name="20% - Акцент4 6 2" xfId="805"/>
    <cellStyle name="20% - Акцент4 6 2 2" xfId="806"/>
    <cellStyle name="20% - Акцент4 6 2 2 2" xfId="807"/>
    <cellStyle name="20% - Акцент4 6 2 3" xfId="808"/>
    <cellStyle name="20% - Акцент4 6 3" xfId="809"/>
    <cellStyle name="20% - Акцент4 6 3 2" xfId="810"/>
    <cellStyle name="20% - Акцент4 6 4" xfId="811"/>
    <cellStyle name="20% - Акцент4 6_46EE.2011(v1.0)" xfId="812"/>
    <cellStyle name="20% - Акцент4 7" xfId="813"/>
    <cellStyle name="20% - Акцент4 7 2" xfId="814"/>
    <cellStyle name="20% - Акцент4 7 2 2" xfId="815"/>
    <cellStyle name="20% - Акцент4 7 2 2 2" xfId="816"/>
    <cellStyle name="20% - Акцент4 7 2 3" xfId="817"/>
    <cellStyle name="20% - Акцент4 7 3" xfId="818"/>
    <cellStyle name="20% - Акцент4 7 3 2" xfId="819"/>
    <cellStyle name="20% - Акцент4 7 4" xfId="820"/>
    <cellStyle name="20% - Акцент4 7_46EE.2011(v1.0)" xfId="821"/>
    <cellStyle name="20% - Акцент4 8" xfId="822"/>
    <cellStyle name="20% - Акцент4 8 2" xfId="823"/>
    <cellStyle name="20% - Акцент4 8 2 2" xfId="824"/>
    <cellStyle name="20% - Акцент4 8 2 2 2" xfId="825"/>
    <cellStyle name="20% - Акцент4 8 2 3" xfId="826"/>
    <cellStyle name="20% - Акцент4 8 3" xfId="827"/>
    <cellStyle name="20% - Акцент4 8 3 2" xfId="828"/>
    <cellStyle name="20% - Акцент4 8 4" xfId="829"/>
    <cellStyle name="20% - Акцент4 8_46EE.2011(v1.0)" xfId="830"/>
    <cellStyle name="20% - Акцент4 9" xfId="831"/>
    <cellStyle name="20% - Акцент4 9 2" xfId="832"/>
    <cellStyle name="20% - Акцент4 9 2 2" xfId="833"/>
    <cellStyle name="20% - Акцент4 9 2 2 2" xfId="834"/>
    <cellStyle name="20% - Акцент4 9 2 3" xfId="835"/>
    <cellStyle name="20% - Акцент4 9 3" xfId="836"/>
    <cellStyle name="20% - Акцент4 9 3 2" xfId="837"/>
    <cellStyle name="20% - Акцент4 9 4" xfId="838"/>
    <cellStyle name="20% - Акцент4 9_46EE.2011(v1.0)" xfId="839"/>
    <cellStyle name="20% - Акцент5 10" xfId="840"/>
    <cellStyle name="20% - Акцент5 10 2" xfId="841"/>
    <cellStyle name="20% - Акцент5 11" xfId="842"/>
    <cellStyle name="20% - Акцент5 2" xfId="843"/>
    <cellStyle name="20% - Акцент5 2 2" xfId="844"/>
    <cellStyle name="20% - Акцент5 2 2 2" xfId="845"/>
    <cellStyle name="20% - Акцент5 2 2 2 2" xfId="846"/>
    <cellStyle name="20% - Акцент5 2 2 3" xfId="847"/>
    <cellStyle name="20% - Акцент5 2 3" xfId="848"/>
    <cellStyle name="20% - Акцент5 2 3 2" xfId="849"/>
    <cellStyle name="20% - Акцент5 2 4" xfId="850"/>
    <cellStyle name="20% - Акцент5 2_46EE.2011(v1.0)" xfId="851"/>
    <cellStyle name="20% - Акцент5 3" xfId="852"/>
    <cellStyle name="20% - Акцент5 3 2" xfId="853"/>
    <cellStyle name="20% - Акцент5 3 2 2" xfId="854"/>
    <cellStyle name="20% - Акцент5 3 2 2 2" xfId="855"/>
    <cellStyle name="20% - Акцент5 3 2 3" xfId="856"/>
    <cellStyle name="20% - Акцент5 3 3" xfId="857"/>
    <cellStyle name="20% - Акцент5 3 3 2" xfId="858"/>
    <cellStyle name="20% - Акцент5 3 4" xfId="859"/>
    <cellStyle name="20% - Акцент5 3_46EE.2011(v1.0)" xfId="860"/>
    <cellStyle name="20% - Акцент5 4" xfId="861"/>
    <cellStyle name="20% - Акцент5 4 2" xfId="862"/>
    <cellStyle name="20% - Акцент5 4 2 2" xfId="863"/>
    <cellStyle name="20% - Акцент5 4 2 2 2" xfId="864"/>
    <cellStyle name="20% - Акцент5 4 2 3" xfId="865"/>
    <cellStyle name="20% - Акцент5 4 3" xfId="866"/>
    <cellStyle name="20% - Акцент5 4 3 2" xfId="867"/>
    <cellStyle name="20% - Акцент5 4 4" xfId="868"/>
    <cellStyle name="20% - Акцент5 4_46EE.2011(v1.0)" xfId="869"/>
    <cellStyle name="20% - Акцент5 5" xfId="870"/>
    <cellStyle name="20% - Акцент5 5 2" xfId="871"/>
    <cellStyle name="20% - Акцент5 5 2 2" xfId="872"/>
    <cellStyle name="20% - Акцент5 5 2 2 2" xfId="873"/>
    <cellStyle name="20% - Акцент5 5 2 3" xfId="874"/>
    <cellStyle name="20% - Акцент5 5 3" xfId="875"/>
    <cellStyle name="20% - Акцент5 5 3 2" xfId="876"/>
    <cellStyle name="20% - Акцент5 5 4" xfId="877"/>
    <cellStyle name="20% - Акцент5 5_46EE.2011(v1.0)" xfId="878"/>
    <cellStyle name="20% - Акцент5 6" xfId="879"/>
    <cellStyle name="20% - Акцент5 6 2" xfId="880"/>
    <cellStyle name="20% - Акцент5 6 2 2" xfId="881"/>
    <cellStyle name="20% - Акцент5 6 2 2 2" xfId="882"/>
    <cellStyle name="20% - Акцент5 6 2 3" xfId="883"/>
    <cellStyle name="20% - Акцент5 6 3" xfId="884"/>
    <cellStyle name="20% - Акцент5 6 3 2" xfId="885"/>
    <cellStyle name="20% - Акцент5 6 4" xfId="886"/>
    <cellStyle name="20% - Акцент5 6_46EE.2011(v1.0)" xfId="887"/>
    <cellStyle name="20% - Акцент5 7" xfId="888"/>
    <cellStyle name="20% - Акцент5 7 2" xfId="889"/>
    <cellStyle name="20% - Акцент5 7 2 2" xfId="890"/>
    <cellStyle name="20% - Акцент5 7 2 2 2" xfId="891"/>
    <cellStyle name="20% - Акцент5 7 2 3" xfId="892"/>
    <cellStyle name="20% - Акцент5 7 3" xfId="893"/>
    <cellStyle name="20% - Акцент5 7 3 2" xfId="894"/>
    <cellStyle name="20% - Акцент5 7 4" xfId="895"/>
    <cellStyle name="20% - Акцент5 7_46EE.2011(v1.0)" xfId="896"/>
    <cellStyle name="20% - Акцент5 8" xfId="897"/>
    <cellStyle name="20% - Акцент5 8 2" xfId="898"/>
    <cellStyle name="20% - Акцент5 8 2 2" xfId="899"/>
    <cellStyle name="20% - Акцент5 8 2 2 2" xfId="900"/>
    <cellStyle name="20% - Акцент5 8 2 3" xfId="901"/>
    <cellStyle name="20% - Акцент5 8 3" xfId="902"/>
    <cellStyle name="20% - Акцент5 8 3 2" xfId="903"/>
    <cellStyle name="20% - Акцент5 8 4" xfId="904"/>
    <cellStyle name="20% - Акцент5 8_46EE.2011(v1.0)" xfId="905"/>
    <cellStyle name="20% - Акцент5 9" xfId="906"/>
    <cellStyle name="20% - Акцент5 9 2" xfId="907"/>
    <cellStyle name="20% - Акцент5 9 2 2" xfId="908"/>
    <cellStyle name="20% - Акцент5 9 2 2 2" xfId="909"/>
    <cellStyle name="20% - Акцент5 9 2 3" xfId="910"/>
    <cellStyle name="20% - Акцент5 9 3" xfId="911"/>
    <cellStyle name="20% - Акцент5 9 3 2" xfId="912"/>
    <cellStyle name="20% - Акцент5 9 4" xfId="913"/>
    <cellStyle name="20% - Акцент5 9_46EE.2011(v1.0)" xfId="914"/>
    <cellStyle name="20% - Акцент6 10" xfId="915"/>
    <cellStyle name="20% - Акцент6 10 2" xfId="916"/>
    <cellStyle name="20% - Акцент6 11" xfId="917"/>
    <cellStyle name="20% - Акцент6 2" xfId="918"/>
    <cellStyle name="20% - Акцент6 2 2" xfId="919"/>
    <cellStyle name="20% - Акцент6 2 2 2" xfId="920"/>
    <cellStyle name="20% - Акцент6 2 2 2 2" xfId="921"/>
    <cellStyle name="20% - Акцент6 2 2 3" xfId="922"/>
    <cellStyle name="20% - Акцент6 2 3" xfId="923"/>
    <cellStyle name="20% - Акцент6 2 3 2" xfId="924"/>
    <cellStyle name="20% - Акцент6 2 4" xfId="925"/>
    <cellStyle name="20% - Акцент6 2_46EE.2011(v1.0)" xfId="926"/>
    <cellStyle name="20% - Акцент6 3" xfId="927"/>
    <cellStyle name="20% - Акцент6 3 2" xfId="928"/>
    <cellStyle name="20% - Акцент6 3 2 2" xfId="929"/>
    <cellStyle name="20% - Акцент6 3 2 2 2" xfId="930"/>
    <cellStyle name="20% - Акцент6 3 2 3" xfId="931"/>
    <cellStyle name="20% - Акцент6 3 3" xfId="932"/>
    <cellStyle name="20% - Акцент6 3 3 2" xfId="933"/>
    <cellStyle name="20% - Акцент6 3 4" xfId="934"/>
    <cellStyle name="20% - Акцент6 3_46EE.2011(v1.0)" xfId="935"/>
    <cellStyle name="20% - Акцент6 4" xfId="936"/>
    <cellStyle name="20% - Акцент6 4 2" xfId="937"/>
    <cellStyle name="20% - Акцент6 4 2 2" xfId="938"/>
    <cellStyle name="20% - Акцент6 4 2 2 2" xfId="939"/>
    <cellStyle name="20% - Акцент6 4 2 3" xfId="940"/>
    <cellStyle name="20% - Акцент6 4 3" xfId="941"/>
    <cellStyle name="20% - Акцент6 4 3 2" xfId="942"/>
    <cellStyle name="20% - Акцент6 4 4" xfId="943"/>
    <cellStyle name="20% - Акцент6 4_46EE.2011(v1.0)" xfId="944"/>
    <cellStyle name="20% - Акцент6 5" xfId="945"/>
    <cellStyle name="20% - Акцент6 5 2" xfId="946"/>
    <cellStyle name="20% - Акцент6 5 2 2" xfId="947"/>
    <cellStyle name="20% - Акцент6 5 2 2 2" xfId="948"/>
    <cellStyle name="20% - Акцент6 5 2 3" xfId="949"/>
    <cellStyle name="20% - Акцент6 5 3" xfId="950"/>
    <cellStyle name="20% - Акцент6 5 3 2" xfId="951"/>
    <cellStyle name="20% - Акцент6 5 4" xfId="952"/>
    <cellStyle name="20% - Акцент6 5_46EE.2011(v1.0)" xfId="953"/>
    <cellStyle name="20% - Акцент6 6" xfId="954"/>
    <cellStyle name="20% - Акцент6 6 2" xfId="955"/>
    <cellStyle name="20% - Акцент6 6 2 2" xfId="956"/>
    <cellStyle name="20% - Акцент6 6 2 2 2" xfId="957"/>
    <cellStyle name="20% - Акцент6 6 2 3" xfId="958"/>
    <cellStyle name="20% - Акцент6 6 3" xfId="959"/>
    <cellStyle name="20% - Акцент6 6 3 2" xfId="960"/>
    <cellStyle name="20% - Акцент6 6 4" xfId="961"/>
    <cellStyle name="20% - Акцент6 6_46EE.2011(v1.0)" xfId="962"/>
    <cellStyle name="20% - Акцент6 7" xfId="963"/>
    <cellStyle name="20% - Акцент6 7 2" xfId="964"/>
    <cellStyle name="20% - Акцент6 7 2 2" xfId="965"/>
    <cellStyle name="20% - Акцент6 7 2 2 2" xfId="966"/>
    <cellStyle name="20% - Акцент6 7 2 3" xfId="967"/>
    <cellStyle name="20% - Акцент6 7 3" xfId="968"/>
    <cellStyle name="20% - Акцент6 7 3 2" xfId="969"/>
    <cellStyle name="20% - Акцент6 7 4" xfId="970"/>
    <cellStyle name="20% - Акцент6 7_46EE.2011(v1.0)" xfId="971"/>
    <cellStyle name="20% - Акцент6 8" xfId="972"/>
    <cellStyle name="20% - Акцент6 8 2" xfId="973"/>
    <cellStyle name="20% - Акцент6 8 2 2" xfId="974"/>
    <cellStyle name="20% - Акцент6 8 2 2 2" xfId="975"/>
    <cellStyle name="20% - Акцент6 8 2 3" xfId="976"/>
    <cellStyle name="20% - Акцент6 8 3" xfId="977"/>
    <cellStyle name="20% - Акцент6 8 3 2" xfId="978"/>
    <cellStyle name="20% - Акцент6 8 4" xfId="979"/>
    <cellStyle name="20% - Акцент6 8_46EE.2011(v1.0)" xfId="980"/>
    <cellStyle name="20% - Акцент6 9" xfId="981"/>
    <cellStyle name="20% - Акцент6 9 2" xfId="982"/>
    <cellStyle name="20% - Акцент6 9 2 2" xfId="983"/>
    <cellStyle name="20% - Акцент6 9 2 2 2" xfId="984"/>
    <cellStyle name="20% - Акцент6 9 2 3" xfId="985"/>
    <cellStyle name="20% - Акцент6 9 3" xfId="986"/>
    <cellStyle name="20% - Акцент6 9 3 2" xfId="987"/>
    <cellStyle name="20% - Акцент6 9 4" xfId="988"/>
    <cellStyle name="20% - Акцент6 9_46EE.2011(v1.0)" xfId="989"/>
    <cellStyle name="40% - Accent1" xfId="11"/>
    <cellStyle name="40% - Accent1 2" xfId="990"/>
    <cellStyle name="40% - Accent1 2 2" xfId="991"/>
    <cellStyle name="40% - Accent1 2 2 2" xfId="992"/>
    <cellStyle name="40% - Accent1 2 3" xfId="993"/>
    <cellStyle name="40% - Accent1 3" xfId="994"/>
    <cellStyle name="40% - Accent1 3 2" xfId="995"/>
    <cellStyle name="40% - Accent1 4" xfId="996"/>
    <cellStyle name="40% - Accent1_46EE.2011(v1.0)" xfId="997"/>
    <cellStyle name="40% - Accent2" xfId="12"/>
    <cellStyle name="40% - Accent2 2" xfId="998"/>
    <cellStyle name="40% - Accent2 2 2" xfId="999"/>
    <cellStyle name="40% - Accent2 2 2 2" xfId="1000"/>
    <cellStyle name="40% - Accent2 2 3" xfId="1001"/>
    <cellStyle name="40% - Accent2 3" xfId="1002"/>
    <cellStyle name="40% - Accent2 3 2" xfId="1003"/>
    <cellStyle name="40% - Accent2 4" xfId="1004"/>
    <cellStyle name="40% - Accent2_46EE.2011(v1.0)" xfId="1005"/>
    <cellStyle name="40% - Accent3" xfId="13"/>
    <cellStyle name="40% - Accent3 2" xfId="1006"/>
    <cellStyle name="40% - Accent3 2 2" xfId="1007"/>
    <cellStyle name="40% - Accent3 2 2 2" xfId="1008"/>
    <cellStyle name="40% - Accent3 2 3" xfId="1009"/>
    <cellStyle name="40% - Accent3 3" xfId="1010"/>
    <cellStyle name="40% - Accent3 3 2" xfId="1011"/>
    <cellStyle name="40% - Accent3 4" xfId="1012"/>
    <cellStyle name="40% - Accent3_46EE.2011(v1.0)" xfId="1013"/>
    <cellStyle name="40% - Accent4" xfId="14"/>
    <cellStyle name="40% - Accent4 2" xfId="1014"/>
    <cellStyle name="40% - Accent4 2 2" xfId="1015"/>
    <cellStyle name="40% - Accent4 2 2 2" xfId="1016"/>
    <cellStyle name="40% - Accent4 2 3" xfId="1017"/>
    <cellStyle name="40% - Accent4 3" xfId="1018"/>
    <cellStyle name="40% - Accent4 3 2" xfId="1019"/>
    <cellStyle name="40% - Accent4 4" xfId="1020"/>
    <cellStyle name="40% - Accent4_46EE.2011(v1.0)" xfId="1021"/>
    <cellStyle name="40% - Accent5" xfId="15"/>
    <cellStyle name="40% - Accent5 2" xfId="1022"/>
    <cellStyle name="40% - Accent5 2 2" xfId="1023"/>
    <cellStyle name="40% - Accent5 2 2 2" xfId="1024"/>
    <cellStyle name="40% - Accent5 2 3" xfId="1025"/>
    <cellStyle name="40% - Accent5 3" xfId="1026"/>
    <cellStyle name="40% - Accent5 3 2" xfId="1027"/>
    <cellStyle name="40% - Accent5 4" xfId="1028"/>
    <cellStyle name="40% - Accent5_46EE.2011(v1.0)" xfId="1029"/>
    <cellStyle name="40% - Accent6" xfId="16"/>
    <cellStyle name="40% - Accent6 2" xfId="1030"/>
    <cellStyle name="40% - Accent6 2 2" xfId="1031"/>
    <cellStyle name="40% - Accent6 2 2 2" xfId="1032"/>
    <cellStyle name="40% - Accent6 2 3" xfId="1033"/>
    <cellStyle name="40% - Accent6 3" xfId="1034"/>
    <cellStyle name="40% - Accent6 3 2" xfId="1035"/>
    <cellStyle name="40% - Accent6 4" xfId="1036"/>
    <cellStyle name="40% - Accent6_46EE.2011(v1.0)" xfId="1037"/>
    <cellStyle name="40% - Акцент1 10" xfId="1038"/>
    <cellStyle name="40% - Акцент1 10 2" xfId="1039"/>
    <cellStyle name="40% - Акцент1 11" xfId="1040"/>
    <cellStyle name="40% - Акцент1 2" xfId="1041"/>
    <cellStyle name="40% - Акцент1 2 2" xfId="1042"/>
    <cellStyle name="40% - Акцент1 2 2 2" xfId="1043"/>
    <cellStyle name="40% - Акцент1 2 2 2 2" xfId="1044"/>
    <cellStyle name="40% - Акцент1 2 2 3" xfId="1045"/>
    <cellStyle name="40% - Акцент1 2 3" xfId="1046"/>
    <cellStyle name="40% - Акцент1 2 3 2" xfId="1047"/>
    <cellStyle name="40% - Акцент1 2 4" xfId="1048"/>
    <cellStyle name="40% - Акцент1 2_46EE.2011(v1.0)" xfId="1049"/>
    <cellStyle name="40% - Акцент1 3" xfId="1050"/>
    <cellStyle name="40% - Акцент1 3 2" xfId="1051"/>
    <cellStyle name="40% - Акцент1 3 2 2" xfId="1052"/>
    <cellStyle name="40% - Акцент1 3 2 2 2" xfId="1053"/>
    <cellStyle name="40% - Акцент1 3 2 3" xfId="1054"/>
    <cellStyle name="40% - Акцент1 3 3" xfId="1055"/>
    <cellStyle name="40% - Акцент1 3 3 2" xfId="1056"/>
    <cellStyle name="40% - Акцент1 3 4" xfId="1057"/>
    <cellStyle name="40% - Акцент1 3_46EE.2011(v1.0)" xfId="1058"/>
    <cellStyle name="40% - Акцент1 4" xfId="1059"/>
    <cellStyle name="40% - Акцент1 4 2" xfId="1060"/>
    <cellStyle name="40% - Акцент1 4 2 2" xfId="1061"/>
    <cellStyle name="40% - Акцент1 4 2 2 2" xfId="1062"/>
    <cellStyle name="40% - Акцент1 4 2 3" xfId="1063"/>
    <cellStyle name="40% - Акцент1 4 3" xfId="1064"/>
    <cellStyle name="40% - Акцент1 4 3 2" xfId="1065"/>
    <cellStyle name="40% - Акцент1 4 4" xfId="1066"/>
    <cellStyle name="40% - Акцент1 4_46EE.2011(v1.0)" xfId="1067"/>
    <cellStyle name="40% - Акцент1 5" xfId="1068"/>
    <cellStyle name="40% - Акцент1 5 2" xfId="1069"/>
    <cellStyle name="40% - Акцент1 5 2 2" xfId="1070"/>
    <cellStyle name="40% - Акцент1 5 2 2 2" xfId="1071"/>
    <cellStyle name="40% - Акцент1 5 2 3" xfId="1072"/>
    <cellStyle name="40% - Акцент1 5 3" xfId="1073"/>
    <cellStyle name="40% - Акцент1 5 3 2" xfId="1074"/>
    <cellStyle name="40% - Акцент1 5 4" xfId="1075"/>
    <cellStyle name="40% - Акцент1 5_46EE.2011(v1.0)" xfId="1076"/>
    <cellStyle name="40% - Акцент1 6" xfId="1077"/>
    <cellStyle name="40% - Акцент1 6 2" xfId="1078"/>
    <cellStyle name="40% - Акцент1 6 2 2" xfId="1079"/>
    <cellStyle name="40% - Акцент1 6 2 2 2" xfId="1080"/>
    <cellStyle name="40% - Акцент1 6 2 3" xfId="1081"/>
    <cellStyle name="40% - Акцент1 6 3" xfId="1082"/>
    <cellStyle name="40% - Акцент1 6 3 2" xfId="1083"/>
    <cellStyle name="40% - Акцент1 6 4" xfId="1084"/>
    <cellStyle name="40% - Акцент1 6_46EE.2011(v1.0)" xfId="1085"/>
    <cellStyle name="40% - Акцент1 7" xfId="1086"/>
    <cellStyle name="40% - Акцент1 7 2" xfId="1087"/>
    <cellStyle name="40% - Акцент1 7 2 2" xfId="1088"/>
    <cellStyle name="40% - Акцент1 7 2 2 2" xfId="1089"/>
    <cellStyle name="40% - Акцент1 7 2 3" xfId="1090"/>
    <cellStyle name="40% - Акцент1 7 3" xfId="1091"/>
    <cellStyle name="40% - Акцент1 7 3 2" xfId="1092"/>
    <cellStyle name="40% - Акцент1 7 4" xfId="1093"/>
    <cellStyle name="40% - Акцент1 7_46EE.2011(v1.0)" xfId="1094"/>
    <cellStyle name="40% - Акцент1 8" xfId="1095"/>
    <cellStyle name="40% - Акцент1 8 2" xfId="1096"/>
    <cellStyle name="40% - Акцент1 8 2 2" xfId="1097"/>
    <cellStyle name="40% - Акцент1 8 2 2 2" xfId="1098"/>
    <cellStyle name="40% - Акцент1 8 2 3" xfId="1099"/>
    <cellStyle name="40% - Акцент1 8 3" xfId="1100"/>
    <cellStyle name="40% - Акцент1 8 3 2" xfId="1101"/>
    <cellStyle name="40% - Акцент1 8 4" xfId="1102"/>
    <cellStyle name="40% - Акцент1 8_46EE.2011(v1.0)" xfId="1103"/>
    <cellStyle name="40% - Акцент1 9" xfId="1104"/>
    <cellStyle name="40% - Акцент1 9 2" xfId="1105"/>
    <cellStyle name="40% - Акцент1 9 2 2" xfId="1106"/>
    <cellStyle name="40% - Акцент1 9 2 2 2" xfId="1107"/>
    <cellStyle name="40% - Акцент1 9 2 3" xfId="1108"/>
    <cellStyle name="40% - Акцент1 9 3" xfId="1109"/>
    <cellStyle name="40% - Акцент1 9 3 2" xfId="1110"/>
    <cellStyle name="40% - Акцент1 9 4" xfId="1111"/>
    <cellStyle name="40% - Акцент1 9_46EE.2011(v1.0)" xfId="1112"/>
    <cellStyle name="40% - Акцент2 10" xfId="1113"/>
    <cellStyle name="40% - Акцент2 10 2" xfId="1114"/>
    <cellStyle name="40% - Акцент2 11" xfId="1115"/>
    <cellStyle name="40% - Акцент2 2" xfId="1116"/>
    <cellStyle name="40% - Акцент2 2 2" xfId="1117"/>
    <cellStyle name="40% - Акцент2 2 2 2" xfId="1118"/>
    <cellStyle name="40% - Акцент2 2 2 2 2" xfId="1119"/>
    <cellStyle name="40% - Акцент2 2 2 3" xfId="1120"/>
    <cellStyle name="40% - Акцент2 2 3" xfId="1121"/>
    <cellStyle name="40% - Акцент2 2 3 2" xfId="1122"/>
    <cellStyle name="40% - Акцент2 2 4" xfId="1123"/>
    <cellStyle name="40% - Акцент2 2_46EE.2011(v1.0)" xfId="1124"/>
    <cellStyle name="40% - Акцент2 3" xfId="1125"/>
    <cellStyle name="40% - Акцент2 3 2" xfId="1126"/>
    <cellStyle name="40% - Акцент2 3 2 2" xfId="1127"/>
    <cellStyle name="40% - Акцент2 3 2 2 2" xfId="1128"/>
    <cellStyle name="40% - Акцент2 3 2 3" xfId="1129"/>
    <cellStyle name="40% - Акцент2 3 3" xfId="1130"/>
    <cellStyle name="40% - Акцент2 3 3 2" xfId="1131"/>
    <cellStyle name="40% - Акцент2 3 4" xfId="1132"/>
    <cellStyle name="40% - Акцент2 3_46EE.2011(v1.0)" xfId="1133"/>
    <cellStyle name="40% - Акцент2 4" xfId="1134"/>
    <cellStyle name="40% - Акцент2 4 2" xfId="1135"/>
    <cellStyle name="40% - Акцент2 4 2 2" xfId="1136"/>
    <cellStyle name="40% - Акцент2 4 2 2 2" xfId="1137"/>
    <cellStyle name="40% - Акцент2 4 2 3" xfId="1138"/>
    <cellStyle name="40% - Акцент2 4 3" xfId="1139"/>
    <cellStyle name="40% - Акцент2 4 3 2" xfId="1140"/>
    <cellStyle name="40% - Акцент2 4 4" xfId="1141"/>
    <cellStyle name="40% - Акцент2 4_46EE.2011(v1.0)" xfId="1142"/>
    <cellStyle name="40% - Акцент2 5" xfId="1143"/>
    <cellStyle name="40% - Акцент2 5 2" xfId="1144"/>
    <cellStyle name="40% - Акцент2 5 2 2" xfId="1145"/>
    <cellStyle name="40% - Акцент2 5 2 2 2" xfId="1146"/>
    <cellStyle name="40% - Акцент2 5 2 3" xfId="1147"/>
    <cellStyle name="40% - Акцент2 5 3" xfId="1148"/>
    <cellStyle name="40% - Акцент2 5 3 2" xfId="1149"/>
    <cellStyle name="40% - Акцент2 5 4" xfId="1150"/>
    <cellStyle name="40% - Акцент2 5_46EE.2011(v1.0)" xfId="1151"/>
    <cellStyle name="40% - Акцент2 6" xfId="1152"/>
    <cellStyle name="40% - Акцент2 6 2" xfId="1153"/>
    <cellStyle name="40% - Акцент2 6 2 2" xfId="1154"/>
    <cellStyle name="40% - Акцент2 6 2 2 2" xfId="1155"/>
    <cellStyle name="40% - Акцент2 6 2 3" xfId="1156"/>
    <cellStyle name="40% - Акцент2 6 3" xfId="1157"/>
    <cellStyle name="40% - Акцент2 6 3 2" xfId="1158"/>
    <cellStyle name="40% - Акцент2 6 4" xfId="1159"/>
    <cellStyle name="40% - Акцент2 6_46EE.2011(v1.0)" xfId="1160"/>
    <cellStyle name="40% - Акцент2 7" xfId="1161"/>
    <cellStyle name="40% - Акцент2 7 2" xfId="1162"/>
    <cellStyle name="40% - Акцент2 7 2 2" xfId="1163"/>
    <cellStyle name="40% - Акцент2 7 2 2 2" xfId="1164"/>
    <cellStyle name="40% - Акцент2 7 2 3" xfId="1165"/>
    <cellStyle name="40% - Акцент2 7 3" xfId="1166"/>
    <cellStyle name="40% - Акцент2 7 3 2" xfId="1167"/>
    <cellStyle name="40% - Акцент2 7 4" xfId="1168"/>
    <cellStyle name="40% - Акцент2 7_46EE.2011(v1.0)" xfId="1169"/>
    <cellStyle name="40% - Акцент2 8" xfId="1170"/>
    <cellStyle name="40% - Акцент2 8 2" xfId="1171"/>
    <cellStyle name="40% - Акцент2 8 2 2" xfId="1172"/>
    <cellStyle name="40% - Акцент2 8 2 2 2" xfId="1173"/>
    <cellStyle name="40% - Акцент2 8 2 3" xfId="1174"/>
    <cellStyle name="40% - Акцент2 8 3" xfId="1175"/>
    <cellStyle name="40% - Акцент2 8 3 2" xfId="1176"/>
    <cellStyle name="40% - Акцент2 8 4" xfId="1177"/>
    <cellStyle name="40% - Акцент2 8_46EE.2011(v1.0)" xfId="1178"/>
    <cellStyle name="40% - Акцент2 9" xfId="1179"/>
    <cellStyle name="40% - Акцент2 9 2" xfId="1180"/>
    <cellStyle name="40% - Акцент2 9 2 2" xfId="1181"/>
    <cellStyle name="40% - Акцент2 9 2 2 2" xfId="1182"/>
    <cellStyle name="40% - Акцент2 9 2 3" xfId="1183"/>
    <cellStyle name="40% - Акцент2 9 3" xfId="1184"/>
    <cellStyle name="40% - Акцент2 9 3 2" xfId="1185"/>
    <cellStyle name="40% - Акцент2 9 4" xfId="1186"/>
    <cellStyle name="40% - Акцент2 9_46EE.2011(v1.0)" xfId="1187"/>
    <cellStyle name="40% - Акцент3 10" xfId="1188"/>
    <cellStyle name="40% - Акцент3 10 2" xfId="1189"/>
    <cellStyle name="40% - Акцент3 11" xfId="1190"/>
    <cellStyle name="40% - Акцент3 2" xfId="1191"/>
    <cellStyle name="40% - Акцент3 2 2" xfId="1192"/>
    <cellStyle name="40% - Акцент3 2 2 2" xfId="1193"/>
    <cellStyle name="40% - Акцент3 2 2 2 2" xfId="1194"/>
    <cellStyle name="40% - Акцент3 2 2 3" xfId="1195"/>
    <cellStyle name="40% - Акцент3 2 3" xfId="1196"/>
    <cellStyle name="40% - Акцент3 2 3 2" xfId="1197"/>
    <cellStyle name="40% - Акцент3 2 4" xfId="1198"/>
    <cellStyle name="40% - Акцент3 2_46EE.2011(v1.0)" xfId="1199"/>
    <cellStyle name="40% - Акцент3 3" xfId="1200"/>
    <cellStyle name="40% - Акцент3 3 2" xfId="1201"/>
    <cellStyle name="40% - Акцент3 3 2 2" xfId="1202"/>
    <cellStyle name="40% - Акцент3 3 2 2 2" xfId="1203"/>
    <cellStyle name="40% - Акцент3 3 2 3" xfId="1204"/>
    <cellStyle name="40% - Акцент3 3 3" xfId="1205"/>
    <cellStyle name="40% - Акцент3 3 3 2" xfId="1206"/>
    <cellStyle name="40% - Акцент3 3 4" xfId="1207"/>
    <cellStyle name="40% - Акцент3 3_46EE.2011(v1.0)" xfId="1208"/>
    <cellStyle name="40% - Акцент3 4" xfId="1209"/>
    <cellStyle name="40% - Акцент3 4 2" xfId="1210"/>
    <cellStyle name="40% - Акцент3 4 2 2" xfId="1211"/>
    <cellStyle name="40% - Акцент3 4 2 2 2" xfId="1212"/>
    <cellStyle name="40% - Акцент3 4 2 3" xfId="1213"/>
    <cellStyle name="40% - Акцент3 4 3" xfId="1214"/>
    <cellStyle name="40% - Акцент3 4 3 2" xfId="1215"/>
    <cellStyle name="40% - Акцент3 4 4" xfId="1216"/>
    <cellStyle name="40% - Акцент3 4_46EE.2011(v1.0)" xfId="1217"/>
    <cellStyle name="40% - Акцент3 5" xfId="1218"/>
    <cellStyle name="40% - Акцент3 5 2" xfId="1219"/>
    <cellStyle name="40% - Акцент3 5 2 2" xfId="1220"/>
    <cellStyle name="40% - Акцент3 5 2 2 2" xfId="1221"/>
    <cellStyle name="40% - Акцент3 5 2 3" xfId="1222"/>
    <cellStyle name="40% - Акцент3 5 3" xfId="1223"/>
    <cellStyle name="40% - Акцент3 5 3 2" xfId="1224"/>
    <cellStyle name="40% - Акцент3 5 4" xfId="1225"/>
    <cellStyle name="40% - Акцент3 5_46EE.2011(v1.0)" xfId="1226"/>
    <cellStyle name="40% - Акцент3 6" xfId="1227"/>
    <cellStyle name="40% - Акцент3 6 2" xfId="1228"/>
    <cellStyle name="40% - Акцент3 6 2 2" xfId="1229"/>
    <cellStyle name="40% - Акцент3 6 2 2 2" xfId="1230"/>
    <cellStyle name="40% - Акцент3 6 2 3" xfId="1231"/>
    <cellStyle name="40% - Акцент3 6 3" xfId="1232"/>
    <cellStyle name="40% - Акцент3 6 3 2" xfId="1233"/>
    <cellStyle name="40% - Акцент3 6 4" xfId="1234"/>
    <cellStyle name="40% - Акцент3 6_46EE.2011(v1.0)" xfId="1235"/>
    <cellStyle name="40% - Акцент3 7" xfId="1236"/>
    <cellStyle name="40% - Акцент3 7 2" xfId="1237"/>
    <cellStyle name="40% - Акцент3 7 2 2" xfId="1238"/>
    <cellStyle name="40% - Акцент3 7 2 2 2" xfId="1239"/>
    <cellStyle name="40% - Акцент3 7 2 3" xfId="1240"/>
    <cellStyle name="40% - Акцент3 7 3" xfId="1241"/>
    <cellStyle name="40% - Акцент3 7 3 2" xfId="1242"/>
    <cellStyle name="40% - Акцент3 7 4" xfId="1243"/>
    <cellStyle name="40% - Акцент3 7_46EE.2011(v1.0)" xfId="1244"/>
    <cellStyle name="40% - Акцент3 8" xfId="1245"/>
    <cellStyle name="40% - Акцент3 8 2" xfId="1246"/>
    <cellStyle name="40% - Акцент3 8 2 2" xfId="1247"/>
    <cellStyle name="40% - Акцент3 8 2 2 2" xfId="1248"/>
    <cellStyle name="40% - Акцент3 8 2 3" xfId="1249"/>
    <cellStyle name="40% - Акцент3 8 3" xfId="1250"/>
    <cellStyle name="40% - Акцент3 8 3 2" xfId="1251"/>
    <cellStyle name="40% - Акцент3 8 4" xfId="1252"/>
    <cellStyle name="40% - Акцент3 8_46EE.2011(v1.0)" xfId="1253"/>
    <cellStyle name="40% - Акцент3 9" xfId="1254"/>
    <cellStyle name="40% - Акцент3 9 2" xfId="1255"/>
    <cellStyle name="40% - Акцент3 9 2 2" xfId="1256"/>
    <cellStyle name="40% - Акцент3 9 2 2 2" xfId="1257"/>
    <cellStyle name="40% - Акцент3 9 2 3" xfId="1258"/>
    <cellStyle name="40% - Акцент3 9 3" xfId="1259"/>
    <cellStyle name="40% - Акцент3 9 3 2" xfId="1260"/>
    <cellStyle name="40% - Акцент3 9 4" xfId="1261"/>
    <cellStyle name="40% - Акцент3 9_46EE.2011(v1.0)" xfId="1262"/>
    <cellStyle name="40% - Акцент4 10" xfId="1263"/>
    <cellStyle name="40% - Акцент4 10 2" xfId="1264"/>
    <cellStyle name="40% - Акцент4 11" xfId="1265"/>
    <cellStyle name="40% - Акцент4 2" xfId="1266"/>
    <cellStyle name="40% - Акцент4 2 2" xfId="1267"/>
    <cellStyle name="40% - Акцент4 2 2 2" xfId="1268"/>
    <cellStyle name="40% - Акцент4 2 2 2 2" xfId="1269"/>
    <cellStyle name="40% - Акцент4 2 2 3" xfId="1270"/>
    <cellStyle name="40% - Акцент4 2 3" xfId="1271"/>
    <cellStyle name="40% - Акцент4 2 3 2" xfId="1272"/>
    <cellStyle name="40% - Акцент4 2 4" xfId="1273"/>
    <cellStyle name="40% - Акцент4 2_46EE.2011(v1.0)" xfId="1274"/>
    <cellStyle name="40% - Акцент4 3" xfId="1275"/>
    <cellStyle name="40% - Акцент4 3 2" xfId="1276"/>
    <cellStyle name="40% - Акцент4 3 2 2" xfId="1277"/>
    <cellStyle name="40% - Акцент4 3 2 2 2" xfId="1278"/>
    <cellStyle name="40% - Акцент4 3 2 3" xfId="1279"/>
    <cellStyle name="40% - Акцент4 3 3" xfId="1280"/>
    <cellStyle name="40% - Акцент4 3 3 2" xfId="1281"/>
    <cellStyle name="40% - Акцент4 3 4" xfId="1282"/>
    <cellStyle name="40% - Акцент4 3_46EE.2011(v1.0)" xfId="1283"/>
    <cellStyle name="40% - Акцент4 4" xfId="1284"/>
    <cellStyle name="40% - Акцент4 4 2" xfId="1285"/>
    <cellStyle name="40% - Акцент4 4 2 2" xfId="1286"/>
    <cellStyle name="40% - Акцент4 4 2 2 2" xfId="1287"/>
    <cellStyle name="40% - Акцент4 4 2 3" xfId="1288"/>
    <cellStyle name="40% - Акцент4 4 3" xfId="1289"/>
    <cellStyle name="40% - Акцент4 4 3 2" xfId="1290"/>
    <cellStyle name="40% - Акцент4 4 4" xfId="1291"/>
    <cellStyle name="40% - Акцент4 4_46EE.2011(v1.0)" xfId="1292"/>
    <cellStyle name="40% - Акцент4 5" xfId="1293"/>
    <cellStyle name="40% - Акцент4 5 2" xfId="1294"/>
    <cellStyle name="40% - Акцент4 5 2 2" xfId="1295"/>
    <cellStyle name="40% - Акцент4 5 2 2 2" xfId="1296"/>
    <cellStyle name="40% - Акцент4 5 2 3" xfId="1297"/>
    <cellStyle name="40% - Акцент4 5 3" xfId="1298"/>
    <cellStyle name="40% - Акцент4 5 3 2" xfId="1299"/>
    <cellStyle name="40% - Акцент4 5 4" xfId="1300"/>
    <cellStyle name="40% - Акцент4 5_46EE.2011(v1.0)" xfId="1301"/>
    <cellStyle name="40% - Акцент4 6" xfId="1302"/>
    <cellStyle name="40% - Акцент4 6 2" xfId="1303"/>
    <cellStyle name="40% - Акцент4 6 2 2" xfId="1304"/>
    <cellStyle name="40% - Акцент4 6 2 2 2" xfId="1305"/>
    <cellStyle name="40% - Акцент4 6 2 3" xfId="1306"/>
    <cellStyle name="40% - Акцент4 6 3" xfId="1307"/>
    <cellStyle name="40% - Акцент4 6 3 2" xfId="1308"/>
    <cellStyle name="40% - Акцент4 6 4" xfId="1309"/>
    <cellStyle name="40% - Акцент4 6_46EE.2011(v1.0)" xfId="1310"/>
    <cellStyle name="40% - Акцент4 7" xfId="1311"/>
    <cellStyle name="40% - Акцент4 7 2" xfId="1312"/>
    <cellStyle name="40% - Акцент4 7 2 2" xfId="1313"/>
    <cellStyle name="40% - Акцент4 7 2 2 2" xfId="1314"/>
    <cellStyle name="40% - Акцент4 7 2 3" xfId="1315"/>
    <cellStyle name="40% - Акцент4 7 3" xfId="1316"/>
    <cellStyle name="40% - Акцент4 7 3 2" xfId="1317"/>
    <cellStyle name="40% - Акцент4 7 4" xfId="1318"/>
    <cellStyle name="40% - Акцент4 7_46EE.2011(v1.0)" xfId="1319"/>
    <cellStyle name="40% - Акцент4 8" xfId="1320"/>
    <cellStyle name="40% - Акцент4 8 2" xfId="1321"/>
    <cellStyle name="40% - Акцент4 8 2 2" xfId="1322"/>
    <cellStyle name="40% - Акцент4 8 2 2 2" xfId="1323"/>
    <cellStyle name="40% - Акцент4 8 2 3" xfId="1324"/>
    <cellStyle name="40% - Акцент4 8 3" xfId="1325"/>
    <cellStyle name="40% - Акцент4 8 3 2" xfId="1326"/>
    <cellStyle name="40% - Акцент4 8 4" xfId="1327"/>
    <cellStyle name="40% - Акцент4 8_46EE.2011(v1.0)" xfId="1328"/>
    <cellStyle name="40% - Акцент4 9" xfId="1329"/>
    <cellStyle name="40% - Акцент4 9 2" xfId="1330"/>
    <cellStyle name="40% - Акцент4 9 2 2" xfId="1331"/>
    <cellStyle name="40% - Акцент4 9 2 2 2" xfId="1332"/>
    <cellStyle name="40% - Акцент4 9 2 3" xfId="1333"/>
    <cellStyle name="40% - Акцент4 9 3" xfId="1334"/>
    <cellStyle name="40% - Акцент4 9 3 2" xfId="1335"/>
    <cellStyle name="40% - Акцент4 9 4" xfId="1336"/>
    <cellStyle name="40% - Акцент4 9_46EE.2011(v1.0)" xfId="1337"/>
    <cellStyle name="40% - Акцент5 10" xfId="1338"/>
    <cellStyle name="40% - Акцент5 10 2" xfId="1339"/>
    <cellStyle name="40% - Акцент5 11" xfId="1340"/>
    <cellStyle name="40% - Акцент5 2" xfId="1341"/>
    <cellStyle name="40% - Акцент5 2 2" xfId="1342"/>
    <cellStyle name="40% - Акцент5 2 2 2" xfId="1343"/>
    <cellStyle name="40% - Акцент5 2 2 2 2" xfId="1344"/>
    <cellStyle name="40% - Акцент5 2 2 3" xfId="1345"/>
    <cellStyle name="40% - Акцент5 2 3" xfId="1346"/>
    <cellStyle name="40% - Акцент5 2 3 2" xfId="1347"/>
    <cellStyle name="40% - Акцент5 2 4" xfId="1348"/>
    <cellStyle name="40% - Акцент5 2_46EE.2011(v1.0)" xfId="1349"/>
    <cellStyle name="40% - Акцент5 3" xfId="1350"/>
    <cellStyle name="40% - Акцент5 3 2" xfId="1351"/>
    <cellStyle name="40% - Акцент5 3 2 2" xfId="1352"/>
    <cellStyle name="40% - Акцент5 3 2 2 2" xfId="1353"/>
    <cellStyle name="40% - Акцент5 3 2 3" xfId="1354"/>
    <cellStyle name="40% - Акцент5 3 3" xfId="1355"/>
    <cellStyle name="40% - Акцент5 3 3 2" xfId="1356"/>
    <cellStyle name="40% - Акцент5 3 4" xfId="1357"/>
    <cellStyle name="40% - Акцент5 3_46EE.2011(v1.0)" xfId="1358"/>
    <cellStyle name="40% - Акцент5 4" xfId="1359"/>
    <cellStyle name="40% - Акцент5 4 2" xfId="1360"/>
    <cellStyle name="40% - Акцент5 4 2 2" xfId="1361"/>
    <cellStyle name="40% - Акцент5 4 2 2 2" xfId="1362"/>
    <cellStyle name="40% - Акцент5 4 2 3" xfId="1363"/>
    <cellStyle name="40% - Акцент5 4 3" xfId="1364"/>
    <cellStyle name="40% - Акцент5 4 3 2" xfId="1365"/>
    <cellStyle name="40% - Акцент5 4 4" xfId="1366"/>
    <cellStyle name="40% - Акцент5 4_46EE.2011(v1.0)" xfId="1367"/>
    <cellStyle name="40% - Акцент5 5" xfId="1368"/>
    <cellStyle name="40% - Акцент5 5 2" xfId="1369"/>
    <cellStyle name="40% - Акцент5 5 2 2" xfId="1370"/>
    <cellStyle name="40% - Акцент5 5 2 2 2" xfId="1371"/>
    <cellStyle name="40% - Акцент5 5 2 3" xfId="1372"/>
    <cellStyle name="40% - Акцент5 5 3" xfId="1373"/>
    <cellStyle name="40% - Акцент5 5 3 2" xfId="1374"/>
    <cellStyle name="40% - Акцент5 5 4" xfId="1375"/>
    <cellStyle name="40% - Акцент5 5_46EE.2011(v1.0)" xfId="1376"/>
    <cellStyle name="40% - Акцент5 6" xfId="1377"/>
    <cellStyle name="40% - Акцент5 6 2" xfId="1378"/>
    <cellStyle name="40% - Акцент5 6 2 2" xfId="1379"/>
    <cellStyle name="40% - Акцент5 6 2 2 2" xfId="1380"/>
    <cellStyle name="40% - Акцент5 6 2 3" xfId="1381"/>
    <cellStyle name="40% - Акцент5 6 3" xfId="1382"/>
    <cellStyle name="40% - Акцент5 6 3 2" xfId="1383"/>
    <cellStyle name="40% - Акцент5 6 4" xfId="1384"/>
    <cellStyle name="40% - Акцент5 6_46EE.2011(v1.0)" xfId="1385"/>
    <cellStyle name="40% - Акцент5 7" xfId="1386"/>
    <cellStyle name="40% - Акцент5 7 2" xfId="1387"/>
    <cellStyle name="40% - Акцент5 7 2 2" xfId="1388"/>
    <cellStyle name="40% - Акцент5 7 2 2 2" xfId="1389"/>
    <cellStyle name="40% - Акцент5 7 2 3" xfId="1390"/>
    <cellStyle name="40% - Акцент5 7 3" xfId="1391"/>
    <cellStyle name="40% - Акцент5 7 3 2" xfId="1392"/>
    <cellStyle name="40% - Акцент5 7 4" xfId="1393"/>
    <cellStyle name="40% - Акцент5 7_46EE.2011(v1.0)" xfId="1394"/>
    <cellStyle name="40% - Акцент5 8" xfId="1395"/>
    <cellStyle name="40% - Акцент5 8 2" xfId="1396"/>
    <cellStyle name="40% - Акцент5 8 2 2" xfId="1397"/>
    <cellStyle name="40% - Акцент5 8 2 2 2" xfId="1398"/>
    <cellStyle name="40% - Акцент5 8 2 3" xfId="1399"/>
    <cellStyle name="40% - Акцент5 8 3" xfId="1400"/>
    <cellStyle name="40% - Акцент5 8 3 2" xfId="1401"/>
    <cellStyle name="40% - Акцент5 8 4" xfId="1402"/>
    <cellStyle name="40% - Акцент5 8_46EE.2011(v1.0)" xfId="1403"/>
    <cellStyle name="40% - Акцент5 9" xfId="1404"/>
    <cellStyle name="40% - Акцент5 9 2" xfId="1405"/>
    <cellStyle name="40% - Акцент5 9 2 2" xfId="1406"/>
    <cellStyle name="40% - Акцент5 9 2 2 2" xfId="1407"/>
    <cellStyle name="40% - Акцент5 9 2 3" xfId="1408"/>
    <cellStyle name="40% - Акцент5 9 3" xfId="1409"/>
    <cellStyle name="40% - Акцент5 9 3 2" xfId="1410"/>
    <cellStyle name="40% - Акцент5 9 4" xfId="1411"/>
    <cellStyle name="40% - Акцент5 9_46EE.2011(v1.0)" xfId="1412"/>
    <cellStyle name="40% - Акцент6 10" xfId="1413"/>
    <cellStyle name="40% - Акцент6 10 2" xfId="1414"/>
    <cellStyle name="40% - Акцент6 11" xfId="1415"/>
    <cellStyle name="40% - Акцент6 2" xfId="1416"/>
    <cellStyle name="40% - Акцент6 2 2" xfId="1417"/>
    <cellStyle name="40% - Акцент6 2 2 2" xfId="1418"/>
    <cellStyle name="40% - Акцент6 2 2 2 2" xfId="1419"/>
    <cellStyle name="40% - Акцент6 2 2 3" xfId="1420"/>
    <cellStyle name="40% - Акцент6 2 3" xfId="1421"/>
    <cellStyle name="40% - Акцент6 2 3 2" xfId="1422"/>
    <cellStyle name="40% - Акцент6 2 4" xfId="1423"/>
    <cellStyle name="40% - Акцент6 2_46EE.2011(v1.0)" xfId="1424"/>
    <cellStyle name="40% - Акцент6 3" xfId="1425"/>
    <cellStyle name="40% - Акцент6 3 2" xfId="1426"/>
    <cellStyle name="40% - Акцент6 3 2 2" xfId="1427"/>
    <cellStyle name="40% - Акцент6 3 2 2 2" xfId="1428"/>
    <cellStyle name="40% - Акцент6 3 2 3" xfId="1429"/>
    <cellStyle name="40% - Акцент6 3 3" xfId="1430"/>
    <cellStyle name="40% - Акцент6 3 3 2" xfId="1431"/>
    <cellStyle name="40% - Акцент6 3 4" xfId="1432"/>
    <cellStyle name="40% - Акцент6 3_46EE.2011(v1.0)" xfId="1433"/>
    <cellStyle name="40% - Акцент6 4" xfId="1434"/>
    <cellStyle name="40% - Акцент6 4 2" xfId="1435"/>
    <cellStyle name="40% - Акцент6 4 2 2" xfId="1436"/>
    <cellStyle name="40% - Акцент6 4 2 2 2" xfId="1437"/>
    <cellStyle name="40% - Акцент6 4 2 3" xfId="1438"/>
    <cellStyle name="40% - Акцент6 4 3" xfId="1439"/>
    <cellStyle name="40% - Акцент6 4 3 2" xfId="1440"/>
    <cellStyle name="40% - Акцент6 4 4" xfId="1441"/>
    <cellStyle name="40% - Акцент6 4_46EE.2011(v1.0)" xfId="1442"/>
    <cellStyle name="40% - Акцент6 5" xfId="1443"/>
    <cellStyle name="40% - Акцент6 5 2" xfId="1444"/>
    <cellStyle name="40% - Акцент6 5 2 2" xfId="1445"/>
    <cellStyle name="40% - Акцент6 5 2 2 2" xfId="1446"/>
    <cellStyle name="40% - Акцент6 5 2 3" xfId="1447"/>
    <cellStyle name="40% - Акцент6 5 3" xfId="1448"/>
    <cellStyle name="40% - Акцент6 5 3 2" xfId="1449"/>
    <cellStyle name="40% - Акцент6 5 4" xfId="1450"/>
    <cellStyle name="40% - Акцент6 5_46EE.2011(v1.0)" xfId="1451"/>
    <cellStyle name="40% - Акцент6 6" xfId="1452"/>
    <cellStyle name="40% - Акцент6 6 2" xfId="1453"/>
    <cellStyle name="40% - Акцент6 6 2 2" xfId="1454"/>
    <cellStyle name="40% - Акцент6 6 2 2 2" xfId="1455"/>
    <cellStyle name="40% - Акцент6 6 2 3" xfId="1456"/>
    <cellStyle name="40% - Акцент6 6 3" xfId="1457"/>
    <cellStyle name="40% - Акцент6 6 3 2" xfId="1458"/>
    <cellStyle name="40% - Акцент6 6 4" xfId="1459"/>
    <cellStyle name="40% - Акцент6 6_46EE.2011(v1.0)" xfId="1460"/>
    <cellStyle name="40% - Акцент6 7" xfId="1461"/>
    <cellStyle name="40% - Акцент6 7 2" xfId="1462"/>
    <cellStyle name="40% - Акцент6 7 2 2" xfId="1463"/>
    <cellStyle name="40% - Акцент6 7 2 2 2" xfId="1464"/>
    <cellStyle name="40% - Акцент6 7 2 3" xfId="1465"/>
    <cellStyle name="40% - Акцент6 7 3" xfId="1466"/>
    <cellStyle name="40% - Акцент6 7 3 2" xfId="1467"/>
    <cellStyle name="40% - Акцент6 7 4" xfId="1468"/>
    <cellStyle name="40% - Акцент6 7_46EE.2011(v1.0)" xfId="1469"/>
    <cellStyle name="40% - Акцент6 8" xfId="1470"/>
    <cellStyle name="40% - Акцент6 8 2" xfId="1471"/>
    <cellStyle name="40% - Акцент6 8 2 2" xfId="1472"/>
    <cellStyle name="40% - Акцент6 8 2 2 2" xfId="1473"/>
    <cellStyle name="40% - Акцент6 8 2 3" xfId="1474"/>
    <cellStyle name="40% - Акцент6 8 3" xfId="1475"/>
    <cellStyle name="40% - Акцент6 8 3 2" xfId="1476"/>
    <cellStyle name="40% - Акцент6 8 4" xfId="1477"/>
    <cellStyle name="40% - Акцент6 8_46EE.2011(v1.0)" xfId="1478"/>
    <cellStyle name="40% - Акцент6 9" xfId="1479"/>
    <cellStyle name="40% - Акцент6 9 2" xfId="1480"/>
    <cellStyle name="40% - Акцент6 9 2 2" xfId="1481"/>
    <cellStyle name="40% - Акцент6 9 2 2 2" xfId="1482"/>
    <cellStyle name="40% - Акцент6 9 2 3" xfId="1483"/>
    <cellStyle name="40% - Акцент6 9 3" xfId="1484"/>
    <cellStyle name="40% - Акцент6 9 3 2" xfId="1485"/>
    <cellStyle name="40% - Акцент6 9 4" xfId="1486"/>
    <cellStyle name="40% - Акцент6 9_46EE.2011(v1.0)" xfId="1487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60% - Акцент1 10" xfId="1488"/>
    <cellStyle name="60% - Акцент1 2" xfId="1489"/>
    <cellStyle name="60% - Акцент1 2 2" xfId="1490"/>
    <cellStyle name="60% - Акцент1 3" xfId="1491"/>
    <cellStyle name="60% - Акцент1 3 2" xfId="1492"/>
    <cellStyle name="60% - Акцент1 4" xfId="1493"/>
    <cellStyle name="60% - Акцент1 4 2" xfId="1494"/>
    <cellStyle name="60% - Акцент1 5" xfId="1495"/>
    <cellStyle name="60% - Акцент1 5 2" xfId="1496"/>
    <cellStyle name="60% - Акцент1 6" xfId="1497"/>
    <cellStyle name="60% - Акцент1 6 2" xfId="1498"/>
    <cellStyle name="60% - Акцент1 7" xfId="1499"/>
    <cellStyle name="60% - Акцент1 7 2" xfId="1500"/>
    <cellStyle name="60% - Акцент1 8" xfId="1501"/>
    <cellStyle name="60% - Акцент1 8 2" xfId="1502"/>
    <cellStyle name="60% - Акцент1 9" xfId="1503"/>
    <cellStyle name="60% - Акцент1 9 2" xfId="1504"/>
    <cellStyle name="60% - Акцент2 10" xfId="1505"/>
    <cellStyle name="60% - Акцент2 2" xfId="1506"/>
    <cellStyle name="60% - Акцент2 2 2" xfId="1507"/>
    <cellStyle name="60% - Акцент2 3" xfId="1508"/>
    <cellStyle name="60% - Акцент2 3 2" xfId="1509"/>
    <cellStyle name="60% - Акцент2 4" xfId="1510"/>
    <cellStyle name="60% - Акцент2 4 2" xfId="1511"/>
    <cellStyle name="60% - Акцент2 5" xfId="1512"/>
    <cellStyle name="60% - Акцент2 5 2" xfId="1513"/>
    <cellStyle name="60% - Акцент2 6" xfId="1514"/>
    <cellStyle name="60% - Акцент2 6 2" xfId="1515"/>
    <cellStyle name="60% - Акцент2 7" xfId="1516"/>
    <cellStyle name="60% - Акцент2 7 2" xfId="1517"/>
    <cellStyle name="60% - Акцент2 8" xfId="1518"/>
    <cellStyle name="60% - Акцент2 8 2" xfId="1519"/>
    <cellStyle name="60% - Акцент2 9" xfId="1520"/>
    <cellStyle name="60% - Акцент2 9 2" xfId="1521"/>
    <cellStyle name="60% - Акцент3 10" xfId="1522"/>
    <cellStyle name="60% - Акцент3 2" xfId="1523"/>
    <cellStyle name="60% - Акцент3 2 2" xfId="1524"/>
    <cellStyle name="60% - Акцент3 3" xfId="1525"/>
    <cellStyle name="60% - Акцент3 3 2" xfId="1526"/>
    <cellStyle name="60% - Акцент3 4" xfId="1527"/>
    <cellStyle name="60% - Акцент3 4 2" xfId="1528"/>
    <cellStyle name="60% - Акцент3 5" xfId="1529"/>
    <cellStyle name="60% - Акцент3 5 2" xfId="1530"/>
    <cellStyle name="60% - Акцент3 6" xfId="1531"/>
    <cellStyle name="60% - Акцент3 6 2" xfId="1532"/>
    <cellStyle name="60% - Акцент3 7" xfId="1533"/>
    <cellStyle name="60% - Акцент3 7 2" xfId="1534"/>
    <cellStyle name="60% - Акцент3 8" xfId="1535"/>
    <cellStyle name="60% - Акцент3 8 2" xfId="1536"/>
    <cellStyle name="60% - Акцент3 9" xfId="1537"/>
    <cellStyle name="60% - Акцент3 9 2" xfId="1538"/>
    <cellStyle name="60% - Акцент4 10" xfId="1539"/>
    <cellStyle name="60% - Акцент4 2" xfId="1540"/>
    <cellStyle name="60% - Акцент4 2 2" xfId="1541"/>
    <cellStyle name="60% - Акцент4 3" xfId="1542"/>
    <cellStyle name="60% - Акцент4 3 2" xfId="1543"/>
    <cellStyle name="60% - Акцент4 4" xfId="1544"/>
    <cellStyle name="60% - Акцент4 4 2" xfId="1545"/>
    <cellStyle name="60% - Акцент4 5" xfId="1546"/>
    <cellStyle name="60% - Акцент4 5 2" xfId="1547"/>
    <cellStyle name="60% - Акцент4 6" xfId="1548"/>
    <cellStyle name="60% - Акцент4 6 2" xfId="1549"/>
    <cellStyle name="60% - Акцент4 7" xfId="1550"/>
    <cellStyle name="60% - Акцент4 7 2" xfId="1551"/>
    <cellStyle name="60% - Акцент4 8" xfId="1552"/>
    <cellStyle name="60% - Акцент4 8 2" xfId="1553"/>
    <cellStyle name="60% - Акцент4 9" xfId="1554"/>
    <cellStyle name="60% - Акцент4 9 2" xfId="1555"/>
    <cellStyle name="60% - Акцент5 10" xfId="1556"/>
    <cellStyle name="60% - Акцент5 2" xfId="1557"/>
    <cellStyle name="60% - Акцент5 2 2" xfId="1558"/>
    <cellStyle name="60% - Акцент5 3" xfId="1559"/>
    <cellStyle name="60% - Акцент5 3 2" xfId="1560"/>
    <cellStyle name="60% - Акцент5 4" xfId="1561"/>
    <cellStyle name="60% - Акцент5 4 2" xfId="1562"/>
    <cellStyle name="60% - Акцент5 5" xfId="1563"/>
    <cellStyle name="60% - Акцент5 5 2" xfId="1564"/>
    <cellStyle name="60% - Акцент5 6" xfId="1565"/>
    <cellStyle name="60% - Акцент5 6 2" xfId="1566"/>
    <cellStyle name="60% - Акцент5 7" xfId="1567"/>
    <cellStyle name="60% - Акцент5 7 2" xfId="1568"/>
    <cellStyle name="60% - Акцент5 8" xfId="1569"/>
    <cellStyle name="60% - Акцент5 8 2" xfId="1570"/>
    <cellStyle name="60% - Акцент5 9" xfId="1571"/>
    <cellStyle name="60% - Акцент5 9 2" xfId="1572"/>
    <cellStyle name="60% - Акцент6 10" xfId="1573"/>
    <cellStyle name="60% - Акцент6 2" xfId="1574"/>
    <cellStyle name="60% - Акцент6 2 2" xfId="1575"/>
    <cellStyle name="60% - Акцент6 3" xfId="1576"/>
    <cellStyle name="60% - Акцент6 3 2" xfId="1577"/>
    <cellStyle name="60% - Акцент6 4" xfId="1578"/>
    <cellStyle name="60% - Акцент6 4 2" xfId="1579"/>
    <cellStyle name="60% - Акцент6 5" xfId="1580"/>
    <cellStyle name="60% - Акцент6 5 2" xfId="1581"/>
    <cellStyle name="60% - Акцент6 6" xfId="1582"/>
    <cellStyle name="60% - Акцент6 6 2" xfId="1583"/>
    <cellStyle name="60% - Акцент6 7" xfId="1584"/>
    <cellStyle name="60% - Акцент6 7 2" xfId="1585"/>
    <cellStyle name="60% - Акцент6 8" xfId="1586"/>
    <cellStyle name="60% - Акцент6 8 2" xfId="1587"/>
    <cellStyle name="60% - Акцент6 9" xfId="1588"/>
    <cellStyle name="60% - Акцент6 9 2" xfId="1589"/>
    <cellStyle name="Accent1" xfId="23"/>
    <cellStyle name="Accent2" xfId="24"/>
    <cellStyle name="Accent3" xfId="25"/>
    <cellStyle name="Accent4" xfId="26"/>
    <cellStyle name="Accent5" xfId="27"/>
    <cellStyle name="Accent6" xfId="28"/>
    <cellStyle name="Ăčďĺđńńűëęŕ" xfId="1590"/>
    <cellStyle name="AFE" xfId="29"/>
    <cellStyle name="Áĺççŕůčňíűé" xfId="1591"/>
    <cellStyle name="Äĺíĺćíűé [0]_(ňŕá 3č)" xfId="1592"/>
    <cellStyle name="Äĺíĺćíűé_(ňŕá 3č)" xfId="1593"/>
    <cellStyle name="Bad" xfId="30"/>
    <cellStyle name="Blue" xfId="1594"/>
    <cellStyle name="Body_$Dollars" xfId="1595"/>
    <cellStyle name="Calculation" xfId="31"/>
    <cellStyle name="Check Cell" xfId="32"/>
    <cellStyle name="Chek" xfId="1596"/>
    <cellStyle name="Comma [0]_Adjusted FS 1299" xfId="1597"/>
    <cellStyle name="Comma 0" xfId="1598"/>
    <cellStyle name="Comma 0*" xfId="1599"/>
    <cellStyle name="Comma 2" xfId="1600"/>
    <cellStyle name="Comma 3*" xfId="1601"/>
    <cellStyle name="Comma_Adjusted FS 1299" xfId="1602"/>
    <cellStyle name="Comma0" xfId="1603"/>
    <cellStyle name="Çŕůčňíűé" xfId="1604"/>
    <cellStyle name="Currency [0]" xfId="1605"/>
    <cellStyle name="Currency [0] 2" xfId="1606"/>
    <cellStyle name="Currency [0] 2 2" xfId="1607"/>
    <cellStyle name="Currency [0] 2 3" xfId="1608"/>
    <cellStyle name="Currency [0] 2 4" xfId="1609"/>
    <cellStyle name="Currency [0] 2 5" xfId="1610"/>
    <cellStyle name="Currency [0] 2 6" xfId="1611"/>
    <cellStyle name="Currency [0] 2 7" xfId="1612"/>
    <cellStyle name="Currency [0] 2 8" xfId="1613"/>
    <cellStyle name="Currency [0] 2 9" xfId="1614"/>
    <cellStyle name="Currency [0] 3" xfId="1615"/>
    <cellStyle name="Currency [0] 3 2" xfId="1616"/>
    <cellStyle name="Currency [0] 3 3" xfId="1617"/>
    <cellStyle name="Currency [0] 3 4" xfId="1618"/>
    <cellStyle name="Currency [0] 3 5" xfId="1619"/>
    <cellStyle name="Currency [0] 3 6" xfId="1620"/>
    <cellStyle name="Currency [0] 3 7" xfId="1621"/>
    <cellStyle name="Currency [0] 3 8" xfId="1622"/>
    <cellStyle name="Currency [0] 3 9" xfId="1623"/>
    <cellStyle name="Currency [0] 4" xfId="1624"/>
    <cellStyle name="Currency [0] 4 2" xfId="1625"/>
    <cellStyle name="Currency [0] 4 3" xfId="1626"/>
    <cellStyle name="Currency [0] 4 4" xfId="1627"/>
    <cellStyle name="Currency [0] 4 5" xfId="1628"/>
    <cellStyle name="Currency [0] 4 6" xfId="1629"/>
    <cellStyle name="Currency [0] 4 7" xfId="1630"/>
    <cellStyle name="Currency [0] 4 8" xfId="1631"/>
    <cellStyle name="Currency [0] 4 9" xfId="1632"/>
    <cellStyle name="Currency [0] 5" xfId="1633"/>
    <cellStyle name="Currency [0] 5 2" xfId="1634"/>
    <cellStyle name="Currency [0] 5 3" xfId="1635"/>
    <cellStyle name="Currency [0] 5 4" xfId="1636"/>
    <cellStyle name="Currency [0] 5 5" xfId="1637"/>
    <cellStyle name="Currency [0] 5 6" xfId="1638"/>
    <cellStyle name="Currency [0] 5 7" xfId="1639"/>
    <cellStyle name="Currency [0] 5 8" xfId="1640"/>
    <cellStyle name="Currency [0] 5 9" xfId="1641"/>
    <cellStyle name="Currency [0] 6" xfId="1642"/>
    <cellStyle name="Currency [0] 6 2" xfId="1643"/>
    <cellStyle name="Currency [0] 6 3" xfId="1644"/>
    <cellStyle name="Currency [0] 7" xfId="1645"/>
    <cellStyle name="Currency [0] 7 2" xfId="1646"/>
    <cellStyle name="Currency [0] 7 3" xfId="1647"/>
    <cellStyle name="Currency [0] 8" xfId="1648"/>
    <cellStyle name="Currency [0] 8 2" xfId="1649"/>
    <cellStyle name="Currency [0] 8 3" xfId="1650"/>
    <cellStyle name="Currency 0" xfId="1651"/>
    <cellStyle name="Currency 2" xfId="1652"/>
    <cellStyle name="Currency_06_9m" xfId="1653"/>
    <cellStyle name="Currency0" xfId="1654"/>
    <cellStyle name="Currency2" xfId="1655"/>
    <cellStyle name="Date" xfId="1656"/>
    <cellStyle name="Date Aligned" xfId="1657"/>
    <cellStyle name="Dates" xfId="1658"/>
    <cellStyle name="Dezimal [0]_NEGS" xfId="1659"/>
    <cellStyle name="Dezimal_NEGS" xfId="1660"/>
    <cellStyle name="Dotted Line" xfId="1661"/>
    <cellStyle name="E&amp;Y House" xfId="1662"/>
    <cellStyle name="E-mail" xfId="1663"/>
    <cellStyle name="E-mail 2" xfId="1664"/>
    <cellStyle name="E-mail_EE.2REK.P2011.4.78(v0.3)" xfId="1665"/>
    <cellStyle name="Euro" xfId="1666"/>
    <cellStyle name="Euro 2" xfId="1667"/>
    <cellStyle name="Euro 3" xfId="1668"/>
    <cellStyle name="ew" xfId="1669"/>
    <cellStyle name="ew 2" xfId="1670"/>
    <cellStyle name="Explanatory Text" xfId="33"/>
    <cellStyle name="F2" xfId="1671"/>
    <cellStyle name="F3" xfId="1672"/>
    <cellStyle name="F4" xfId="1673"/>
    <cellStyle name="F5" xfId="1674"/>
    <cellStyle name="F6" xfId="1675"/>
    <cellStyle name="F7" xfId="1676"/>
    <cellStyle name="F8" xfId="1677"/>
    <cellStyle name="Fixed" xfId="1678"/>
    <cellStyle name="fo]_x000d__x000a_UserName=Murat Zelef_x000d__x000a_UserCompany=Bumerang_x000d__x000a__x000d__x000a_[File Paths]_x000d__x000a_WorkingDirectory=C:\EQUIS\DLWIN_x000d__x000a_DownLoader=C" xfId="1679"/>
    <cellStyle name="Followed Hyperlink" xfId="1680"/>
    <cellStyle name="Footnote" xfId="1681"/>
    <cellStyle name="Good" xfId="34"/>
    <cellStyle name="hard no" xfId="1682"/>
    <cellStyle name="Hard Percent" xfId="1683"/>
    <cellStyle name="hardno" xfId="1684"/>
    <cellStyle name="Header" xfId="1685"/>
    <cellStyle name="Heading" xfId="1686"/>
    <cellStyle name="Heading 1" xfId="35"/>
    <cellStyle name="Heading 1 2" xfId="1687"/>
    <cellStyle name="Heading 1 3" xfId="1688"/>
    <cellStyle name="Heading 2" xfId="36"/>
    <cellStyle name="Heading 2 2" xfId="1689"/>
    <cellStyle name="Heading 2 3" xfId="1690"/>
    <cellStyle name="Heading 3" xfId="37"/>
    <cellStyle name="Heading 4" xfId="38"/>
    <cellStyle name="Heading_GP.ITOG.4.78(v1.0) - для разделения" xfId="1691"/>
    <cellStyle name="Heading2" xfId="1692"/>
    <cellStyle name="Heading2 2" xfId="1693"/>
    <cellStyle name="Heading2_EE.2REK.P2011.4.78(v0.3)" xfId="1694"/>
    <cellStyle name="Hyperlink" xfId="1695"/>
    <cellStyle name="Îáű÷íűé__FES" xfId="1696"/>
    <cellStyle name="Îáû÷íûé_cogs" xfId="1697"/>
    <cellStyle name="Îňęđűâŕâřŕ˙ń˙ ăčďĺđńńűëęŕ" xfId="1698"/>
    <cellStyle name="Info" xfId="1699"/>
    <cellStyle name="Input" xfId="39"/>
    <cellStyle name="InputCurrency" xfId="1700"/>
    <cellStyle name="InputCurrency2" xfId="1701"/>
    <cellStyle name="InputMultiple1" xfId="1702"/>
    <cellStyle name="InputPercent1" xfId="1703"/>
    <cellStyle name="Inputs" xfId="1704"/>
    <cellStyle name="Inputs (const)" xfId="1705"/>
    <cellStyle name="Inputs (const) 2" xfId="1706"/>
    <cellStyle name="Inputs (const)_EE.2REK.P2011.4.78(v0.3)" xfId="1707"/>
    <cellStyle name="Inputs 2" xfId="1708"/>
    <cellStyle name="Inputs 3" xfId="1709"/>
    <cellStyle name="Inputs Co" xfId="1710"/>
    <cellStyle name="Inputs_46EE.2011(v1.0)" xfId="1711"/>
    <cellStyle name="Linked Cell" xfId="40"/>
    <cellStyle name="Millares [0]_RESULTS" xfId="1712"/>
    <cellStyle name="Millares_RESULTS" xfId="1713"/>
    <cellStyle name="Milliers [0]_RESULTS" xfId="1714"/>
    <cellStyle name="Milliers_RESULTS" xfId="1715"/>
    <cellStyle name="mnb" xfId="1716"/>
    <cellStyle name="Moneda [0]_RESULTS" xfId="1717"/>
    <cellStyle name="Moneda_RESULTS" xfId="1718"/>
    <cellStyle name="Monétaire [0]_RESULTS" xfId="1719"/>
    <cellStyle name="Monétaire_RESULTS" xfId="1720"/>
    <cellStyle name="Multiple" xfId="1721"/>
    <cellStyle name="Multiple1" xfId="1722"/>
    <cellStyle name="MultipleBelow" xfId="1723"/>
    <cellStyle name="namber" xfId="1724"/>
    <cellStyle name="Neutral" xfId="41"/>
    <cellStyle name="Norma11l" xfId="1725"/>
    <cellStyle name="normal" xfId="1726"/>
    <cellStyle name="Normal - Style1" xfId="1727"/>
    <cellStyle name="normal 10" xfId="1728"/>
    <cellStyle name="normal 11" xfId="1729"/>
    <cellStyle name="normal 12" xfId="1730"/>
    <cellStyle name="normal 13" xfId="1731"/>
    <cellStyle name="Normal 2" xfId="1732"/>
    <cellStyle name="Normal 2 2" xfId="1733"/>
    <cellStyle name="Normal 2 3" xfId="1734"/>
    <cellStyle name="Normal 2_Общехоз." xfId="1735"/>
    <cellStyle name="normal 3" xfId="1736"/>
    <cellStyle name="normal 4" xfId="1737"/>
    <cellStyle name="normal 5" xfId="1738"/>
    <cellStyle name="normal 6" xfId="1739"/>
    <cellStyle name="normal 7" xfId="1740"/>
    <cellStyle name="normal 8" xfId="1741"/>
    <cellStyle name="normal 9" xfId="1742"/>
    <cellStyle name="Normal." xfId="1743"/>
    <cellStyle name="Normal_06_9m" xfId="1744"/>
    <cellStyle name="Normal1" xfId="42"/>
    <cellStyle name="Normal2" xfId="1745"/>
    <cellStyle name="NormalGB" xfId="1746"/>
    <cellStyle name="Normalny_24. 02. 97." xfId="1747"/>
    <cellStyle name="normбlnм_laroux" xfId="1748"/>
    <cellStyle name="Note" xfId="43"/>
    <cellStyle name="Note 2" xfId="1749"/>
    <cellStyle name="Note 2 2" xfId="1750"/>
    <cellStyle name="Note 3" xfId="1751"/>
    <cellStyle name="number" xfId="1752"/>
    <cellStyle name="Ôčíŕíńîâűé [0]_(ňŕá 3č)" xfId="1753"/>
    <cellStyle name="Ôčíŕíńîâűé_(ňŕá 3č)" xfId="1754"/>
    <cellStyle name="Option" xfId="1755"/>
    <cellStyle name="Òûñÿ÷è [0]_cogs" xfId="1756"/>
    <cellStyle name="Òûñÿ÷è_cogs" xfId="1757"/>
    <cellStyle name="Output" xfId="44"/>
    <cellStyle name="Page Number" xfId="1758"/>
    <cellStyle name="pb_page_heading_LS" xfId="1759"/>
    <cellStyle name="Percent_RS_Lianozovo-Samara_9m01" xfId="1760"/>
    <cellStyle name="Percent1" xfId="1761"/>
    <cellStyle name="Piug" xfId="1762"/>
    <cellStyle name="Plug" xfId="1763"/>
    <cellStyle name="Price_Body" xfId="45"/>
    <cellStyle name="prochrek" xfId="1764"/>
    <cellStyle name="Protected" xfId="1765"/>
    <cellStyle name="S0" xfId="46"/>
    <cellStyle name="S1" xfId="47"/>
    <cellStyle name="S2" xfId="48"/>
    <cellStyle name="S3" xfId="49"/>
    <cellStyle name="S4" xfId="50"/>
    <cellStyle name="S5" xfId="51"/>
    <cellStyle name="S6" xfId="52"/>
    <cellStyle name="S7" xfId="53"/>
    <cellStyle name="Salomon Logo" xfId="1766"/>
    <cellStyle name="SAPBEXaggData" xfId="1767"/>
    <cellStyle name="SAPBEXaggDataEmph" xfId="1768"/>
    <cellStyle name="SAPBEXaggItem" xfId="1769"/>
    <cellStyle name="SAPBEXaggItemX" xfId="1770"/>
    <cellStyle name="SAPBEXchaText" xfId="1771"/>
    <cellStyle name="SAPBEXchaText 2" xfId="1772"/>
    <cellStyle name="SAPBEXexcBad7" xfId="1773"/>
    <cellStyle name="SAPBEXexcBad8" xfId="1774"/>
    <cellStyle name="SAPBEXexcBad9" xfId="1775"/>
    <cellStyle name="SAPBEXexcCritical4" xfId="1776"/>
    <cellStyle name="SAPBEXexcCritical5" xfId="1777"/>
    <cellStyle name="SAPBEXexcCritical6" xfId="1778"/>
    <cellStyle name="SAPBEXexcGood1" xfId="1779"/>
    <cellStyle name="SAPBEXexcGood2" xfId="1780"/>
    <cellStyle name="SAPBEXexcGood3" xfId="1781"/>
    <cellStyle name="SAPBEXfilterDrill" xfId="1782"/>
    <cellStyle name="SAPBEXfilterItem" xfId="1783"/>
    <cellStyle name="SAPBEXfilterText" xfId="1784"/>
    <cellStyle name="SAPBEXformats" xfId="1785"/>
    <cellStyle name="SAPBEXformats 2" xfId="1786"/>
    <cellStyle name="SAPBEXheaderItem" xfId="1787"/>
    <cellStyle name="SAPBEXheaderText" xfId="1788"/>
    <cellStyle name="SAPBEXHLevel0" xfId="1789"/>
    <cellStyle name="SAPBEXHLevel0 2" xfId="1790"/>
    <cellStyle name="SAPBEXHLevel0X" xfId="1791"/>
    <cellStyle name="SAPBEXHLevel0X 2" xfId="1792"/>
    <cellStyle name="SAPBEXHLevel1" xfId="1793"/>
    <cellStyle name="SAPBEXHLevel1 2" xfId="1794"/>
    <cellStyle name="SAPBEXHLevel1X" xfId="1795"/>
    <cellStyle name="SAPBEXHLevel1X 2" xfId="1796"/>
    <cellStyle name="SAPBEXHLevel2" xfId="1797"/>
    <cellStyle name="SAPBEXHLevel2 2" xfId="1798"/>
    <cellStyle name="SAPBEXHLevel2X" xfId="1799"/>
    <cellStyle name="SAPBEXHLevel2X 2" xfId="1800"/>
    <cellStyle name="SAPBEXHLevel3" xfId="1801"/>
    <cellStyle name="SAPBEXHLevel3 2" xfId="1802"/>
    <cellStyle name="SAPBEXHLevel3X" xfId="1803"/>
    <cellStyle name="SAPBEXHLevel3X 2" xfId="1804"/>
    <cellStyle name="SAPBEXinputData" xfId="1805"/>
    <cellStyle name="SAPBEXinputData 2" xfId="1806"/>
    <cellStyle name="SAPBEXresData" xfId="1807"/>
    <cellStyle name="SAPBEXresDataEmph" xfId="1808"/>
    <cellStyle name="SAPBEXresItem" xfId="1809"/>
    <cellStyle name="SAPBEXresItemX" xfId="1810"/>
    <cellStyle name="SAPBEXstdData" xfId="1811"/>
    <cellStyle name="SAPBEXstdDataEmph" xfId="1812"/>
    <cellStyle name="SAPBEXstdItem" xfId="1813"/>
    <cellStyle name="SAPBEXstdItem 2" xfId="1814"/>
    <cellStyle name="SAPBEXstdItemX" xfId="1815"/>
    <cellStyle name="SAPBEXstdItemX 2" xfId="1816"/>
    <cellStyle name="SAPBEXtitle" xfId="1817"/>
    <cellStyle name="SAPBEXundefined" xfId="1818"/>
    <cellStyle name="st1" xfId="1819"/>
    <cellStyle name="Standard_NEGS" xfId="1820"/>
    <cellStyle name="Style 1" xfId="1821"/>
    <cellStyle name="Table Head" xfId="1822"/>
    <cellStyle name="Table Head Aligned" xfId="1823"/>
    <cellStyle name="Table Head Blue" xfId="1824"/>
    <cellStyle name="Table Head Green" xfId="1825"/>
    <cellStyle name="Table Head_Val_Sum_Graph" xfId="1826"/>
    <cellStyle name="Table Heading" xfId="1827"/>
    <cellStyle name="Table Heading 2" xfId="1828"/>
    <cellStyle name="Table Heading_EE.2REK.P2011.4.78(v0.3)" xfId="1829"/>
    <cellStyle name="Table Text" xfId="1830"/>
    <cellStyle name="Table Title" xfId="1831"/>
    <cellStyle name="Table Units" xfId="1832"/>
    <cellStyle name="Table_Header" xfId="1833"/>
    <cellStyle name="Text" xfId="1834"/>
    <cellStyle name="Text 1" xfId="1835"/>
    <cellStyle name="Text Head" xfId="1836"/>
    <cellStyle name="Text Head 1" xfId="1837"/>
    <cellStyle name="Title" xfId="54"/>
    <cellStyle name="Total" xfId="55"/>
    <cellStyle name="Total 2" xfId="1838"/>
    <cellStyle name="Total 3" xfId="1839"/>
    <cellStyle name="TotalCurrency" xfId="1840"/>
    <cellStyle name="Underline_Single" xfId="1841"/>
    <cellStyle name="Unit" xfId="1842"/>
    <cellStyle name="Warning Text" xfId="56"/>
    <cellStyle name="year" xfId="1843"/>
    <cellStyle name="Акцент1 10" xfId="1844"/>
    <cellStyle name="Акцент1 2" xfId="1845"/>
    <cellStyle name="Акцент1 2 2" xfId="1846"/>
    <cellStyle name="Акцент1 3" xfId="1847"/>
    <cellStyle name="Акцент1 3 2" xfId="1848"/>
    <cellStyle name="Акцент1 4" xfId="1849"/>
    <cellStyle name="Акцент1 4 2" xfId="1850"/>
    <cellStyle name="Акцент1 5" xfId="1851"/>
    <cellStyle name="Акцент1 5 2" xfId="1852"/>
    <cellStyle name="Акцент1 6" xfId="1853"/>
    <cellStyle name="Акцент1 6 2" xfId="1854"/>
    <cellStyle name="Акцент1 7" xfId="1855"/>
    <cellStyle name="Акцент1 7 2" xfId="1856"/>
    <cellStyle name="Акцент1 8" xfId="1857"/>
    <cellStyle name="Акцент1 8 2" xfId="1858"/>
    <cellStyle name="Акцент1 9" xfId="1859"/>
    <cellStyle name="Акцент1 9 2" xfId="1860"/>
    <cellStyle name="Акцент2 10" xfId="1861"/>
    <cellStyle name="Акцент2 2" xfId="1862"/>
    <cellStyle name="Акцент2 2 2" xfId="1863"/>
    <cellStyle name="Акцент2 3" xfId="1864"/>
    <cellStyle name="Акцент2 3 2" xfId="1865"/>
    <cellStyle name="Акцент2 4" xfId="1866"/>
    <cellStyle name="Акцент2 4 2" xfId="1867"/>
    <cellStyle name="Акцент2 5" xfId="1868"/>
    <cellStyle name="Акцент2 5 2" xfId="1869"/>
    <cellStyle name="Акцент2 6" xfId="1870"/>
    <cellStyle name="Акцент2 6 2" xfId="1871"/>
    <cellStyle name="Акцент2 7" xfId="1872"/>
    <cellStyle name="Акцент2 7 2" xfId="1873"/>
    <cellStyle name="Акцент2 8" xfId="1874"/>
    <cellStyle name="Акцент2 8 2" xfId="1875"/>
    <cellStyle name="Акцент2 9" xfId="1876"/>
    <cellStyle name="Акцент2 9 2" xfId="1877"/>
    <cellStyle name="Акцент3 10" xfId="1878"/>
    <cellStyle name="Акцент3 2" xfId="1879"/>
    <cellStyle name="Акцент3 2 2" xfId="1880"/>
    <cellStyle name="Акцент3 3" xfId="1881"/>
    <cellStyle name="Акцент3 3 2" xfId="1882"/>
    <cellStyle name="Акцент3 4" xfId="1883"/>
    <cellStyle name="Акцент3 4 2" xfId="1884"/>
    <cellStyle name="Акцент3 5" xfId="1885"/>
    <cellStyle name="Акцент3 5 2" xfId="1886"/>
    <cellStyle name="Акцент3 6" xfId="1887"/>
    <cellStyle name="Акцент3 6 2" xfId="1888"/>
    <cellStyle name="Акцент3 7" xfId="1889"/>
    <cellStyle name="Акцент3 7 2" xfId="1890"/>
    <cellStyle name="Акцент3 8" xfId="1891"/>
    <cellStyle name="Акцент3 8 2" xfId="1892"/>
    <cellStyle name="Акцент3 9" xfId="1893"/>
    <cellStyle name="Акцент3 9 2" xfId="1894"/>
    <cellStyle name="Акцент4 10" xfId="1895"/>
    <cellStyle name="Акцент4 2" xfId="1896"/>
    <cellStyle name="Акцент4 2 2" xfId="1897"/>
    <cellStyle name="Акцент4 3" xfId="1898"/>
    <cellStyle name="Акцент4 3 2" xfId="1899"/>
    <cellStyle name="Акцент4 4" xfId="1900"/>
    <cellStyle name="Акцент4 4 2" xfId="1901"/>
    <cellStyle name="Акцент4 5" xfId="1902"/>
    <cellStyle name="Акцент4 5 2" xfId="1903"/>
    <cellStyle name="Акцент4 6" xfId="1904"/>
    <cellStyle name="Акцент4 6 2" xfId="1905"/>
    <cellStyle name="Акцент4 7" xfId="1906"/>
    <cellStyle name="Акцент4 7 2" xfId="1907"/>
    <cellStyle name="Акцент4 8" xfId="1908"/>
    <cellStyle name="Акцент4 8 2" xfId="1909"/>
    <cellStyle name="Акцент4 9" xfId="1910"/>
    <cellStyle name="Акцент4 9 2" xfId="1911"/>
    <cellStyle name="Акцент5 10" xfId="1912"/>
    <cellStyle name="Акцент5 2" xfId="1913"/>
    <cellStyle name="Акцент5 2 2" xfId="1914"/>
    <cellStyle name="Акцент5 3" xfId="1915"/>
    <cellStyle name="Акцент5 3 2" xfId="1916"/>
    <cellStyle name="Акцент5 4" xfId="1917"/>
    <cellStyle name="Акцент5 4 2" xfId="1918"/>
    <cellStyle name="Акцент5 5" xfId="1919"/>
    <cellStyle name="Акцент5 5 2" xfId="1920"/>
    <cellStyle name="Акцент5 6" xfId="1921"/>
    <cellStyle name="Акцент5 6 2" xfId="1922"/>
    <cellStyle name="Акцент5 7" xfId="1923"/>
    <cellStyle name="Акцент5 7 2" xfId="1924"/>
    <cellStyle name="Акцент5 8" xfId="1925"/>
    <cellStyle name="Акцент5 8 2" xfId="1926"/>
    <cellStyle name="Акцент5 9" xfId="1927"/>
    <cellStyle name="Акцент5 9 2" xfId="1928"/>
    <cellStyle name="Акцент6 10" xfId="1929"/>
    <cellStyle name="Акцент6 2" xfId="1930"/>
    <cellStyle name="Акцент6 2 2" xfId="1931"/>
    <cellStyle name="Акцент6 3" xfId="1932"/>
    <cellStyle name="Акцент6 3 2" xfId="1933"/>
    <cellStyle name="Акцент6 4" xfId="1934"/>
    <cellStyle name="Акцент6 4 2" xfId="1935"/>
    <cellStyle name="Акцент6 5" xfId="1936"/>
    <cellStyle name="Акцент6 5 2" xfId="1937"/>
    <cellStyle name="Акцент6 6" xfId="1938"/>
    <cellStyle name="Акцент6 6 2" xfId="1939"/>
    <cellStyle name="Акцент6 7" xfId="1940"/>
    <cellStyle name="Акцент6 7 2" xfId="1941"/>
    <cellStyle name="Акцент6 8" xfId="1942"/>
    <cellStyle name="Акцент6 8 2" xfId="1943"/>
    <cellStyle name="Акцент6 9" xfId="1944"/>
    <cellStyle name="Акцент6 9 2" xfId="1945"/>
    <cellStyle name="Беззащитный" xfId="57"/>
    <cellStyle name="Ввод  10" xfId="1946"/>
    <cellStyle name="Ввод  2" xfId="1947"/>
    <cellStyle name="Ввод  2 2" xfId="1948"/>
    <cellStyle name="Ввод  2_46EE.2011(v1.0)" xfId="1949"/>
    <cellStyle name="Ввод  3" xfId="1950"/>
    <cellStyle name="Ввод  3 2" xfId="1951"/>
    <cellStyle name="Ввод  3_46EE.2011(v1.0)" xfId="1952"/>
    <cellStyle name="Ввод  4" xfId="1953"/>
    <cellStyle name="Ввод  4 2" xfId="1954"/>
    <cellStyle name="Ввод  4_46EE.2011(v1.0)" xfId="1955"/>
    <cellStyle name="Ввод  5" xfId="1956"/>
    <cellStyle name="Ввод  5 2" xfId="1957"/>
    <cellStyle name="Ввод  5_46EE.2011(v1.0)" xfId="1958"/>
    <cellStyle name="Ввод  6" xfId="1959"/>
    <cellStyle name="Ввод  6 2" xfId="1960"/>
    <cellStyle name="Ввод  6_46EE.2011(v1.0)" xfId="1961"/>
    <cellStyle name="Ввод  7" xfId="1962"/>
    <cellStyle name="Ввод  7 2" xfId="1963"/>
    <cellStyle name="Ввод  7_46EE.2011(v1.0)" xfId="1964"/>
    <cellStyle name="Ввод  8" xfId="1965"/>
    <cellStyle name="Ввод  8 2" xfId="1966"/>
    <cellStyle name="Ввод  8_46EE.2011(v1.0)" xfId="1967"/>
    <cellStyle name="Ввод  9" xfId="1968"/>
    <cellStyle name="Ввод  9 2" xfId="1969"/>
    <cellStyle name="Ввод  9_46EE.2011(v1.0)" xfId="1970"/>
    <cellStyle name="Верт. заголовок" xfId="1971"/>
    <cellStyle name="Вес_продукта" xfId="1972"/>
    <cellStyle name="Вывод 10" xfId="1973"/>
    <cellStyle name="Вывод 2" xfId="1974"/>
    <cellStyle name="Вывод 2 2" xfId="1975"/>
    <cellStyle name="Вывод 2_46EE.2011(v1.0)" xfId="1976"/>
    <cellStyle name="Вывод 3" xfId="1977"/>
    <cellStyle name="Вывод 3 2" xfId="1978"/>
    <cellStyle name="Вывод 3_46EE.2011(v1.0)" xfId="1979"/>
    <cellStyle name="Вывод 4" xfId="1980"/>
    <cellStyle name="Вывод 4 2" xfId="1981"/>
    <cellStyle name="Вывод 4_46EE.2011(v1.0)" xfId="1982"/>
    <cellStyle name="Вывод 5" xfId="1983"/>
    <cellStyle name="Вывод 5 2" xfId="1984"/>
    <cellStyle name="Вывод 5_46EE.2011(v1.0)" xfId="1985"/>
    <cellStyle name="Вывод 6" xfId="1986"/>
    <cellStyle name="Вывод 6 2" xfId="1987"/>
    <cellStyle name="Вывод 6_46EE.2011(v1.0)" xfId="1988"/>
    <cellStyle name="Вывод 7" xfId="1989"/>
    <cellStyle name="Вывод 7 2" xfId="1990"/>
    <cellStyle name="Вывод 7_46EE.2011(v1.0)" xfId="1991"/>
    <cellStyle name="Вывод 8" xfId="1992"/>
    <cellStyle name="Вывод 8 2" xfId="1993"/>
    <cellStyle name="Вывод 8_46EE.2011(v1.0)" xfId="1994"/>
    <cellStyle name="Вывод 9" xfId="1995"/>
    <cellStyle name="Вывод 9 2" xfId="1996"/>
    <cellStyle name="Вывод 9_46EE.2011(v1.0)" xfId="1997"/>
    <cellStyle name="Вычисление 10" xfId="1998"/>
    <cellStyle name="Вычисление 2" xfId="1999"/>
    <cellStyle name="Вычисление 2 2" xfId="2000"/>
    <cellStyle name="Вычисление 2_46EE.2011(v1.0)" xfId="2001"/>
    <cellStyle name="Вычисление 3" xfId="2002"/>
    <cellStyle name="Вычисление 3 2" xfId="2003"/>
    <cellStyle name="Вычисление 3_46EE.2011(v1.0)" xfId="2004"/>
    <cellStyle name="Вычисление 4" xfId="2005"/>
    <cellStyle name="Вычисление 4 2" xfId="2006"/>
    <cellStyle name="Вычисление 4_46EE.2011(v1.0)" xfId="2007"/>
    <cellStyle name="Вычисление 5" xfId="2008"/>
    <cellStyle name="Вычисление 5 2" xfId="2009"/>
    <cellStyle name="Вычисление 5_46EE.2011(v1.0)" xfId="2010"/>
    <cellStyle name="Вычисление 6" xfId="2011"/>
    <cellStyle name="Вычисление 6 2" xfId="2012"/>
    <cellStyle name="Вычисление 6_46EE.2011(v1.0)" xfId="2013"/>
    <cellStyle name="Вычисление 7" xfId="2014"/>
    <cellStyle name="Вычисление 7 2" xfId="2015"/>
    <cellStyle name="Вычисление 7_46EE.2011(v1.0)" xfId="2016"/>
    <cellStyle name="Вычисление 8" xfId="2017"/>
    <cellStyle name="Вычисление 8 2" xfId="2018"/>
    <cellStyle name="Вычисление 8_46EE.2011(v1.0)" xfId="2019"/>
    <cellStyle name="Вычисление 9" xfId="2020"/>
    <cellStyle name="Вычисление 9 2" xfId="2021"/>
    <cellStyle name="Вычисление 9_46EE.2011(v1.0)" xfId="2022"/>
    <cellStyle name="Гиперссылка 2" xfId="58"/>
    <cellStyle name="Гиперссылка 2 2" xfId="2023"/>
    <cellStyle name="Гиперссылка 2 3" xfId="2024"/>
    <cellStyle name="Гиперссылка 2 4" xfId="2025"/>
    <cellStyle name="Гиперссылка 2 5" xfId="2026"/>
    <cellStyle name="Гиперссылка 3" xfId="2027"/>
    <cellStyle name="Гиперссылка 3 2" xfId="2028"/>
    <cellStyle name="Гиперссылка 3 3" xfId="2029"/>
    <cellStyle name="Гиперссылка 4" xfId="2030"/>
    <cellStyle name="Гиперссылка 4 2" xfId="2031"/>
    <cellStyle name="Гиперссылка 4 3" xfId="2032"/>
    <cellStyle name="Группа" xfId="2033"/>
    <cellStyle name="Группа 0" xfId="2034"/>
    <cellStyle name="Группа 1" xfId="2035"/>
    <cellStyle name="Группа 2" xfId="2036"/>
    <cellStyle name="Группа 3" xfId="2037"/>
    <cellStyle name="Группа 4" xfId="2038"/>
    <cellStyle name="Группа 5" xfId="2039"/>
    <cellStyle name="Группа 6" xfId="2040"/>
    <cellStyle name="Группа 7" xfId="2041"/>
    <cellStyle name="Группа 8" xfId="2042"/>
    <cellStyle name="Группа_additional slides_04.12.03 _1" xfId="2043"/>
    <cellStyle name="ДАТА" xfId="2044"/>
    <cellStyle name="ДАТА 2" xfId="2045"/>
    <cellStyle name="ДАТА 3" xfId="2046"/>
    <cellStyle name="ДАТА 4" xfId="2047"/>
    <cellStyle name="ДАТА 5" xfId="2048"/>
    <cellStyle name="ДАТА 6" xfId="2049"/>
    <cellStyle name="ДАТА 7" xfId="2050"/>
    <cellStyle name="ДАТА 8" xfId="2051"/>
    <cellStyle name="ДАТА 9" xfId="2052"/>
    <cellStyle name="ДАТА_1" xfId="2053"/>
    <cellStyle name="Денежный 10" xfId="2054"/>
    <cellStyle name="Денежный 2" xfId="59"/>
    <cellStyle name="Денежный 2 2" xfId="2055"/>
    <cellStyle name="Денежный 2 2 2" xfId="2056"/>
    <cellStyle name="Денежный 2 2 2 2" xfId="2057"/>
    <cellStyle name="Денежный 2 2 3" xfId="2058"/>
    <cellStyle name="Денежный 2 2 3 2" xfId="2059"/>
    <cellStyle name="Денежный 2 2 4" xfId="2060"/>
    <cellStyle name="Денежный 2 3" xfId="2061"/>
    <cellStyle name="Денежный 2 3 2" xfId="2062"/>
    <cellStyle name="Денежный 2 4" xfId="2063"/>
    <cellStyle name="Денежный 2_INDEX.STATION.2012(v1.0)_" xfId="2064"/>
    <cellStyle name="Денежный 3" xfId="2065"/>
    <cellStyle name="Денежный 3 2" xfId="2066"/>
    <cellStyle name="Денежный 3 2 2" xfId="2067"/>
    <cellStyle name="Денежный 4" xfId="2068"/>
    <cellStyle name="Денежный 5" xfId="2069"/>
    <cellStyle name="Денежный 6" xfId="2070"/>
    <cellStyle name="Денежный 7" xfId="2071"/>
    <cellStyle name="Денежный 8" xfId="2072"/>
    <cellStyle name="Денежный 9" xfId="2073"/>
    <cellStyle name="Заголовок" xfId="60"/>
    <cellStyle name="Заголовок 1 1" xfId="2074"/>
    <cellStyle name="Заголовок 1 10" xfId="2075"/>
    <cellStyle name="Заголовок 1 2" xfId="2076"/>
    <cellStyle name="Заголовок 1 2 2" xfId="2077"/>
    <cellStyle name="Заголовок 1 2 3" xfId="2078"/>
    <cellStyle name="Заголовок 1 2 4" xfId="2079"/>
    <cellStyle name="Заголовок 1 2_46EE.2011(v1.0)" xfId="2080"/>
    <cellStyle name="Заголовок 1 3" xfId="2081"/>
    <cellStyle name="Заголовок 1 3 2" xfId="2082"/>
    <cellStyle name="Заголовок 1 3_46EE.2011(v1.0)" xfId="2083"/>
    <cellStyle name="Заголовок 1 4" xfId="2084"/>
    <cellStyle name="Заголовок 1 4 2" xfId="2085"/>
    <cellStyle name="Заголовок 1 4_46EE.2011(v1.0)" xfId="2086"/>
    <cellStyle name="Заголовок 1 5" xfId="2087"/>
    <cellStyle name="Заголовок 1 5 2" xfId="2088"/>
    <cellStyle name="Заголовок 1 5_46EE.2011(v1.0)" xfId="2089"/>
    <cellStyle name="Заголовок 1 6" xfId="2090"/>
    <cellStyle name="Заголовок 1 6 2" xfId="2091"/>
    <cellStyle name="Заголовок 1 6_46EE.2011(v1.0)" xfId="2092"/>
    <cellStyle name="Заголовок 1 7" xfId="2093"/>
    <cellStyle name="Заголовок 1 7 2" xfId="2094"/>
    <cellStyle name="Заголовок 1 7_46EE.2011(v1.0)" xfId="2095"/>
    <cellStyle name="Заголовок 1 8" xfId="2096"/>
    <cellStyle name="Заголовок 1 8 2" xfId="2097"/>
    <cellStyle name="Заголовок 1 8_46EE.2011(v1.0)" xfId="2098"/>
    <cellStyle name="Заголовок 1 9" xfId="2099"/>
    <cellStyle name="Заголовок 1 9 2" xfId="2100"/>
    <cellStyle name="Заголовок 1 9_46EE.2011(v1.0)" xfId="2101"/>
    <cellStyle name="Заголовок 2 10" xfId="2102"/>
    <cellStyle name="Заголовок 2 2" xfId="2103"/>
    <cellStyle name="Заголовок 2 2 2" xfId="2104"/>
    <cellStyle name="Заголовок 2 2_46EE.2011(v1.0)" xfId="2105"/>
    <cellStyle name="Заголовок 2 3" xfId="2106"/>
    <cellStyle name="Заголовок 2 3 2" xfId="2107"/>
    <cellStyle name="Заголовок 2 3_46EE.2011(v1.0)" xfId="2108"/>
    <cellStyle name="Заголовок 2 4" xfId="2109"/>
    <cellStyle name="Заголовок 2 4 2" xfId="2110"/>
    <cellStyle name="Заголовок 2 4_46EE.2011(v1.0)" xfId="2111"/>
    <cellStyle name="Заголовок 2 5" xfId="2112"/>
    <cellStyle name="Заголовок 2 5 2" xfId="2113"/>
    <cellStyle name="Заголовок 2 5_46EE.2011(v1.0)" xfId="2114"/>
    <cellStyle name="Заголовок 2 6" xfId="2115"/>
    <cellStyle name="Заголовок 2 6 2" xfId="2116"/>
    <cellStyle name="Заголовок 2 6_46EE.2011(v1.0)" xfId="2117"/>
    <cellStyle name="Заголовок 2 7" xfId="2118"/>
    <cellStyle name="Заголовок 2 7 2" xfId="2119"/>
    <cellStyle name="Заголовок 2 7_46EE.2011(v1.0)" xfId="2120"/>
    <cellStyle name="Заголовок 2 8" xfId="2121"/>
    <cellStyle name="Заголовок 2 8 2" xfId="2122"/>
    <cellStyle name="Заголовок 2 8_46EE.2011(v1.0)" xfId="2123"/>
    <cellStyle name="Заголовок 2 9" xfId="2124"/>
    <cellStyle name="Заголовок 2 9 2" xfId="2125"/>
    <cellStyle name="Заголовок 2 9_46EE.2011(v1.0)" xfId="2126"/>
    <cellStyle name="Заголовок 3 10" xfId="2127"/>
    <cellStyle name="Заголовок 3 2" xfId="2128"/>
    <cellStyle name="Заголовок 3 2 2" xfId="2129"/>
    <cellStyle name="Заголовок 3 2_46EE.2011(v1.0)" xfId="2130"/>
    <cellStyle name="Заголовок 3 3" xfId="2131"/>
    <cellStyle name="Заголовок 3 3 2" xfId="2132"/>
    <cellStyle name="Заголовок 3 3_46EE.2011(v1.0)" xfId="2133"/>
    <cellStyle name="Заголовок 3 4" xfId="2134"/>
    <cellStyle name="Заголовок 3 4 2" xfId="2135"/>
    <cellStyle name="Заголовок 3 4_46EE.2011(v1.0)" xfId="2136"/>
    <cellStyle name="Заголовок 3 5" xfId="2137"/>
    <cellStyle name="Заголовок 3 5 2" xfId="2138"/>
    <cellStyle name="Заголовок 3 5_46EE.2011(v1.0)" xfId="2139"/>
    <cellStyle name="Заголовок 3 6" xfId="2140"/>
    <cellStyle name="Заголовок 3 6 2" xfId="2141"/>
    <cellStyle name="Заголовок 3 6_46EE.2011(v1.0)" xfId="2142"/>
    <cellStyle name="Заголовок 3 7" xfId="2143"/>
    <cellStyle name="Заголовок 3 7 2" xfId="2144"/>
    <cellStyle name="Заголовок 3 7_46EE.2011(v1.0)" xfId="2145"/>
    <cellStyle name="Заголовок 3 8" xfId="2146"/>
    <cellStyle name="Заголовок 3 8 2" xfId="2147"/>
    <cellStyle name="Заголовок 3 8_46EE.2011(v1.0)" xfId="2148"/>
    <cellStyle name="Заголовок 3 9" xfId="2149"/>
    <cellStyle name="Заголовок 3 9 2" xfId="2150"/>
    <cellStyle name="Заголовок 3 9_46EE.2011(v1.0)" xfId="2151"/>
    <cellStyle name="Заголовок 4 10" xfId="2152"/>
    <cellStyle name="Заголовок 4 2" xfId="2153"/>
    <cellStyle name="Заголовок 4 2 2" xfId="2154"/>
    <cellStyle name="Заголовок 4 3" xfId="2155"/>
    <cellStyle name="Заголовок 4 3 2" xfId="2156"/>
    <cellStyle name="Заголовок 4 4" xfId="2157"/>
    <cellStyle name="Заголовок 4 4 2" xfId="2158"/>
    <cellStyle name="Заголовок 4 5" xfId="2159"/>
    <cellStyle name="Заголовок 4 5 2" xfId="2160"/>
    <cellStyle name="Заголовок 4 6" xfId="2161"/>
    <cellStyle name="Заголовок 4 6 2" xfId="2162"/>
    <cellStyle name="Заголовок 4 7" xfId="2163"/>
    <cellStyle name="Заголовок 4 7 2" xfId="2164"/>
    <cellStyle name="Заголовок 4 8" xfId="2165"/>
    <cellStyle name="Заголовок 4 8 2" xfId="2166"/>
    <cellStyle name="Заголовок 4 9" xfId="2167"/>
    <cellStyle name="Заголовок 4 9 2" xfId="2168"/>
    <cellStyle name="ЗАГОЛОВОК1" xfId="2169"/>
    <cellStyle name="ЗАГОЛОВОК2" xfId="2170"/>
    <cellStyle name="ЗаголовокСтолбца" xfId="61"/>
    <cellStyle name="ЗаголовокСтолбца 2" xfId="2171"/>
    <cellStyle name="Защитный" xfId="62"/>
    <cellStyle name="Значение" xfId="63"/>
    <cellStyle name="Значение 2" xfId="2172"/>
    <cellStyle name="Зоголовок" xfId="2173"/>
    <cellStyle name="Итог 10" xfId="2174"/>
    <cellStyle name="Итог 2" xfId="2175"/>
    <cellStyle name="Итог 2 2" xfId="2176"/>
    <cellStyle name="Итог 2_46EE.2011(v1.0)" xfId="2177"/>
    <cellStyle name="Итог 3" xfId="2178"/>
    <cellStyle name="Итог 3 2" xfId="2179"/>
    <cellStyle name="Итог 3_46EE.2011(v1.0)" xfId="2180"/>
    <cellStyle name="Итог 4" xfId="2181"/>
    <cellStyle name="Итог 4 2" xfId="2182"/>
    <cellStyle name="Итог 4_46EE.2011(v1.0)" xfId="2183"/>
    <cellStyle name="Итог 5" xfId="2184"/>
    <cellStyle name="Итог 5 2" xfId="2185"/>
    <cellStyle name="Итог 5_46EE.2011(v1.0)" xfId="2186"/>
    <cellStyle name="Итог 6" xfId="2187"/>
    <cellStyle name="Итог 6 2" xfId="2188"/>
    <cellStyle name="Итог 6_46EE.2011(v1.0)" xfId="2189"/>
    <cellStyle name="Итог 7" xfId="2190"/>
    <cellStyle name="Итог 7 2" xfId="2191"/>
    <cellStyle name="Итог 7_46EE.2011(v1.0)" xfId="2192"/>
    <cellStyle name="Итог 8" xfId="2193"/>
    <cellStyle name="Итог 8 2" xfId="2194"/>
    <cellStyle name="Итог 8_46EE.2011(v1.0)" xfId="2195"/>
    <cellStyle name="Итог 9" xfId="2196"/>
    <cellStyle name="Итог 9 2" xfId="2197"/>
    <cellStyle name="Итог 9_46EE.2011(v1.0)" xfId="2198"/>
    <cellStyle name="Итого" xfId="2199"/>
    <cellStyle name="ИТОГОВЫЙ" xfId="2200"/>
    <cellStyle name="ИТОГОВЫЙ 2" xfId="2201"/>
    <cellStyle name="ИТОГОВЫЙ 3" xfId="2202"/>
    <cellStyle name="ИТОГОВЫЙ 4" xfId="2203"/>
    <cellStyle name="ИТОГОВЫЙ 5" xfId="2204"/>
    <cellStyle name="ИТОГОВЫЙ 6" xfId="2205"/>
    <cellStyle name="ИТОГОВЫЙ 7" xfId="2206"/>
    <cellStyle name="ИТОГОВЫЙ 8" xfId="2207"/>
    <cellStyle name="ИТОГОВЫЙ 9" xfId="2208"/>
    <cellStyle name="ИТОГОВЫЙ_1" xfId="2209"/>
    <cellStyle name="Контрольная ячейка 10" xfId="2210"/>
    <cellStyle name="Контрольная ячейка 2" xfId="2211"/>
    <cellStyle name="Контрольная ячейка 2 2" xfId="2212"/>
    <cellStyle name="Контрольная ячейка 2_46EE.2011(v1.0)" xfId="2213"/>
    <cellStyle name="Контрольная ячейка 3" xfId="2214"/>
    <cellStyle name="Контрольная ячейка 3 2" xfId="2215"/>
    <cellStyle name="Контрольная ячейка 3_46EE.2011(v1.0)" xfId="2216"/>
    <cellStyle name="Контрольная ячейка 4" xfId="2217"/>
    <cellStyle name="Контрольная ячейка 4 2" xfId="2218"/>
    <cellStyle name="Контрольная ячейка 4_46EE.2011(v1.0)" xfId="2219"/>
    <cellStyle name="Контрольная ячейка 5" xfId="2220"/>
    <cellStyle name="Контрольная ячейка 5 2" xfId="2221"/>
    <cellStyle name="Контрольная ячейка 5_46EE.2011(v1.0)" xfId="2222"/>
    <cellStyle name="Контрольная ячейка 6" xfId="2223"/>
    <cellStyle name="Контрольная ячейка 6 2" xfId="2224"/>
    <cellStyle name="Контрольная ячейка 6_46EE.2011(v1.0)" xfId="2225"/>
    <cellStyle name="Контрольная ячейка 7" xfId="2226"/>
    <cellStyle name="Контрольная ячейка 7 2" xfId="2227"/>
    <cellStyle name="Контрольная ячейка 7_46EE.2011(v1.0)" xfId="2228"/>
    <cellStyle name="Контрольная ячейка 8" xfId="2229"/>
    <cellStyle name="Контрольная ячейка 8 2" xfId="2230"/>
    <cellStyle name="Контрольная ячейка 8_46EE.2011(v1.0)" xfId="2231"/>
    <cellStyle name="Контрольная ячейка 9" xfId="2232"/>
    <cellStyle name="Контрольная ячейка 9 2" xfId="2233"/>
    <cellStyle name="Контрольная ячейка 9_46EE.2011(v1.0)" xfId="2234"/>
    <cellStyle name="Миша (бланки отчетности)" xfId="2235"/>
    <cellStyle name="Мой заголовок" xfId="64"/>
    <cellStyle name="Мой заголовок листа" xfId="65"/>
    <cellStyle name="Мой заголовок листа 2" xfId="2236"/>
    <cellStyle name="Мой заголовок листа 3" xfId="2237"/>
    <cellStyle name="Мои наименования показателей" xfId="66"/>
    <cellStyle name="Мои наименования показателей 2" xfId="2238"/>
    <cellStyle name="Мои наименования показателей 2 2" xfId="2239"/>
    <cellStyle name="Мои наименования показателей 2 3" xfId="2240"/>
    <cellStyle name="Мои наименования показателей 2 4" xfId="2241"/>
    <cellStyle name="Мои наименования показателей 2 5" xfId="2242"/>
    <cellStyle name="Мои наименования показателей 2 6" xfId="2243"/>
    <cellStyle name="Мои наименования показателей 2 7" xfId="2244"/>
    <cellStyle name="Мои наименования показателей 2 8" xfId="2245"/>
    <cellStyle name="Мои наименования показателей 2 9" xfId="2246"/>
    <cellStyle name="Мои наименования показателей 2_1" xfId="2247"/>
    <cellStyle name="Мои наименования показателей 3" xfId="2248"/>
    <cellStyle name="Мои наименования показателей 3 2" xfId="2249"/>
    <cellStyle name="Мои наименования показателей 3 3" xfId="2250"/>
    <cellStyle name="Мои наименования показателей 3 4" xfId="2251"/>
    <cellStyle name="Мои наименования показателей 3 5" xfId="2252"/>
    <cellStyle name="Мои наименования показателей 3 6" xfId="2253"/>
    <cellStyle name="Мои наименования показателей 3 7" xfId="2254"/>
    <cellStyle name="Мои наименования показателей 3 8" xfId="2255"/>
    <cellStyle name="Мои наименования показателей 3 9" xfId="2256"/>
    <cellStyle name="Мои наименования показателей 3_1" xfId="2257"/>
    <cellStyle name="Мои наименования показателей 4" xfId="2258"/>
    <cellStyle name="Мои наименования показателей 4 2" xfId="2259"/>
    <cellStyle name="Мои наименования показателей 4 3" xfId="2260"/>
    <cellStyle name="Мои наименования показателей 4 4" xfId="2261"/>
    <cellStyle name="Мои наименования показателей 4 5" xfId="2262"/>
    <cellStyle name="Мои наименования показателей 4 6" xfId="2263"/>
    <cellStyle name="Мои наименования показателей 4 7" xfId="2264"/>
    <cellStyle name="Мои наименования показателей 4 8" xfId="2265"/>
    <cellStyle name="Мои наименования показателей 4 9" xfId="2266"/>
    <cellStyle name="Мои наименования показателей 4_1" xfId="2267"/>
    <cellStyle name="Мои наименования показателей 5" xfId="2268"/>
    <cellStyle name="Мои наименования показателей 5 2" xfId="2269"/>
    <cellStyle name="Мои наименования показателей 5 3" xfId="2270"/>
    <cellStyle name="Мои наименования показателей 5 4" xfId="2271"/>
    <cellStyle name="Мои наименования показателей 5 5" xfId="2272"/>
    <cellStyle name="Мои наименования показателей 5 6" xfId="2273"/>
    <cellStyle name="Мои наименования показателей 5 7" xfId="2274"/>
    <cellStyle name="Мои наименования показателей 5 8" xfId="2275"/>
    <cellStyle name="Мои наименования показателей 5 9" xfId="2276"/>
    <cellStyle name="Мои наименования показателей 5_1" xfId="2277"/>
    <cellStyle name="Мои наименования показателей 6" xfId="2278"/>
    <cellStyle name="Мои наименования показателей 6 2" xfId="2279"/>
    <cellStyle name="Мои наименования показателей 6 3" xfId="2280"/>
    <cellStyle name="Мои наименования показателей 6_46EE.2011(v1.0)" xfId="2281"/>
    <cellStyle name="Мои наименования показателей 7" xfId="2282"/>
    <cellStyle name="Мои наименования показателей 7 2" xfId="2283"/>
    <cellStyle name="Мои наименования показателей 7 3" xfId="2284"/>
    <cellStyle name="Мои наименования показателей 7_46EE.2011(v1.0)" xfId="2285"/>
    <cellStyle name="Мои наименования показателей 8" xfId="2286"/>
    <cellStyle name="Мои наименования показателей 8 2" xfId="2287"/>
    <cellStyle name="Мои наименования показателей 8 3" xfId="2288"/>
    <cellStyle name="Мои наименования показателей 8_46EE.2011(v1.0)" xfId="2289"/>
    <cellStyle name="Мои наименования показателей_46EE.2011" xfId="2290"/>
    <cellStyle name="назв фил" xfId="2291"/>
    <cellStyle name="Название 10" xfId="2292"/>
    <cellStyle name="Название 2" xfId="2293"/>
    <cellStyle name="Название 2 2" xfId="2294"/>
    <cellStyle name="Название 3" xfId="2295"/>
    <cellStyle name="Название 3 2" xfId="2296"/>
    <cellStyle name="Название 4" xfId="2297"/>
    <cellStyle name="Название 4 2" xfId="2298"/>
    <cellStyle name="Название 5" xfId="2299"/>
    <cellStyle name="Название 5 2" xfId="2300"/>
    <cellStyle name="Название 6" xfId="2301"/>
    <cellStyle name="Название 6 2" xfId="2302"/>
    <cellStyle name="Название 7" xfId="2303"/>
    <cellStyle name="Название 7 2" xfId="2304"/>
    <cellStyle name="Название 8" xfId="2305"/>
    <cellStyle name="Название 8 2" xfId="2306"/>
    <cellStyle name="Название 9" xfId="2307"/>
    <cellStyle name="Название 9 2" xfId="2308"/>
    <cellStyle name="Невидимый" xfId="2309"/>
    <cellStyle name="Нейтральный 10" xfId="2310"/>
    <cellStyle name="Нейтральный 2" xfId="2311"/>
    <cellStyle name="Нейтральный 2 2" xfId="2312"/>
    <cellStyle name="Нейтральный 3" xfId="2313"/>
    <cellStyle name="Нейтральный 3 2" xfId="2314"/>
    <cellStyle name="Нейтральный 4" xfId="2315"/>
    <cellStyle name="Нейтральный 4 2" xfId="2316"/>
    <cellStyle name="Нейтральный 5" xfId="2317"/>
    <cellStyle name="Нейтральный 5 2" xfId="2318"/>
    <cellStyle name="Нейтральный 6" xfId="2319"/>
    <cellStyle name="Нейтральный 6 2" xfId="2320"/>
    <cellStyle name="Нейтральный 7" xfId="2321"/>
    <cellStyle name="Нейтральный 7 2" xfId="2322"/>
    <cellStyle name="Нейтральный 8" xfId="2323"/>
    <cellStyle name="Нейтральный 8 2" xfId="2324"/>
    <cellStyle name="Нейтральный 9" xfId="2325"/>
    <cellStyle name="Нейтральный 9 2" xfId="2326"/>
    <cellStyle name="Низ1" xfId="2327"/>
    <cellStyle name="Низ2" xfId="2328"/>
    <cellStyle name="Обычный" xfId="0" builtinId="0"/>
    <cellStyle name="Обычный 10" xfId="67"/>
    <cellStyle name="Обычный 11" xfId="2329"/>
    <cellStyle name="Обычный 11 2" xfId="2330"/>
    <cellStyle name="Обычный 11 2 2" xfId="2331"/>
    <cellStyle name="Обычный 11 2 3" xfId="2332"/>
    <cellStyle name="Обычный 11 2 3 2" xfId="2333"/>
    <cellStyle name="Обычный 11 3" xfId="2334"/>
    <cellStyle name="Обычный 11 3 2" xfId="2335"/>
    <cellStyle name="Обычный 11 3 2 2" xfId="2336"/>
    <cellStyle name="Обычный 11 3 3" xfId="2337"/>
    <cellStyle name="Обычный 11 3 4" xfId="2338"/>
    <cellStyle name="Обычный 11 4" xfId="2339"/>
    <cellStyle name="Обычный 11_ARMRAZR" xfId="2340"/>
    <cellStyle name="Обычный 12" xfId="2341"/>
    <cellStyle name="Обычный 12 2" xfId="2342"/>
    <cellStyle name="Обычный 12 2 2" xfId="2343"/>
    <cellStyle name="Обычный 12 3" xfId="2344"/>
    <cellStyle name="Обычный 12 4" xfId="2345"/>
    <cellStyle name="Обычный 12 5" xfId="2346"/>
    <cellStyle name="Обычный 12 6" xfId="2347"/>
    <cellStyle name="Обычный 13" xfId="2348"/>
    <cellStyle name="Обычный 14" xfId="2349"/>
    <cellStyle name="Обычный 15" xfId="68"/>
    <cellStyle name="Обычный 16" xfId="2350"/>
    <cellStyle name="Обычный 17" xfId="2351"/>
    <cellStyle name="Обычный 2" xfId="1"/>
    <cellStyle name="Обычный 2 10" xfId="69"/>
    <cellStyle name="Обычный 2 2" xfId="70"/>
    <cellStyle name="Обычный 2 2 2" xfId="2352"/>
    <cellStyle name="Обычный 2 2 2 2" xfId="2353"/>
    <cellStyle name="Обычный 2 2 2 2 2" xfId="2354"/>
    <cellStyle name="Обычный 2 2 2 3" xfId="2355"/>
    <cellStyle name="Обычный 2 2 3" xfId="2356"/>
    <cellStyle name="Обычный 2 2 3 2" xfId="2357"/>
    <cellStyle name="Обычный 2 2 4" xfId="2358"/>
    <cellStyle name="Обычный 2 2 4 2" xfId="2359"/>
    <cellStyle name="Обычный 2 2 5" xfId="2360"/>
    <cellStyle name="Обычный 2 2_46EE.2011(v1.0)" xfId="2361"/>
    <cellStyle name="Обычный 2 3" xfId="3"/>
    <cellStyle name="Обычный 2 3 10" xfId="2362"/>
    <cellStyle name="Обычный 2 3 2" xfId="2363"/>
    <cellStyle name="Обычный 2 3 2 2" xfId="2364"/>
    <cellStyle name="Обычный 2 3 2 2 2" xfId="2365"/>
    <cellStyle name="Обычный 2 3 2 3" xfId="2366"/>
    <cellStyle name="Обычный 2 3 3" xfId="2367"/>
    <cellStyle name="Обычный 2 3 3 2" xfId="2368"/>
    <cellStyle name="Обычный 2 3 4" xfId="2369"/>
    <cellStyle name="Обычный 2 3_46EE.2011(v1.0)" xfId="2370"/>
    <cellStyle name="Обычный 2 4" xfId="71"/>
    <cellStyle name="Обычный 2 4 2" xfId="2371"/>
    <cellStyle name="Обычный 2 4 2 2" xfId="2372"/>
    <cellStyle name="Обычный 2 4 2 2 2" xfId="2373"/>
    <cellStyle name="Обычный 2 4 2 3" xfId="2374"/>
    <cellStyle name="Обычный 2 4 3" xfId="2375"/>
    <cellStyle name="Обычный 2 4 3 2" xfId="2376"/>
    <cellStyle name="Обычный 2 4 4" xfId="2377"/>
    <cellStyle name="Обычный 2 4_46EE.2011(v1.0)" xfId="2378"/>
    <cellStyle name="Обычный 2 5" xfId="2379"/>
    <cellStyle name="Обычный 2 5 2" xfId="2380"/>
    <cellStyle name="Обычный 2 5 2 2" xfId="2381"/>
    <cellStyle name="Обычный 2 5 2 2 2" xfId="2382"/>
    <cellStyle name="Обычный 2 5 2 3" xfId="2383"/>
    <cellStyle name="Обычный 2 5 3" xfId="2384"/>
    <cellStyle name="Обычный 2 5 3 2" xfId="2385"/>
    <cellStyle name="Обычный 2 5 4" xfId="2386"/>
    <cellStyle name="Обычный 2 5_46EE.2011(v1.0)" xfId="2387"/>
    <cellStyle name="Обычный 2 6" xfId="2388"/>
    <cellStyle name="Обычный 2 6 2" xfId="2389"/>
    <cellStyle name="Обычный 2 6 2 2" xfId="2390"/>
    <cellStyle name="Обычный 2 6 2 2 2" xfId="2391"/>
    <cellStyle name="Обычный 2 6 2 3" xfId="2392"/>
    <cellStyle name="Обычный 2 6 3" xfId="2393"/>
    <cellStyle name="Обычный 2 6 3 2" xfId="2394"/>
    <cellStyle name="Обычный 2 6 4" xfId="2395"/>
    <cellStyle name="Обычный 2 6_46EE.2011(v1.0)" xfId="2396"/>
    <cellStyle name="Обычный 2 7" xfId="2397"/>
    <cellStyle name="Обычный 2 7 2" xfId="2398"/>
    <cellStyle name="Обычный 2 7 3" xfId="2399"/>
    <cellStyle name="Обычный 2 7 3 2" xfId="2400"/>
    <cellStyle name="Обычный 2 8" xfId="2401"/>
    <cellStyle name="Обычный 2 8 2" xfId="2402"/>
    <cellStyle name="Обычный 2 9" xfId="2403"/>
    <cellStyle name="Обычный 2_1" xfId="2404"/>
    <cellStyle name="Обычный 3" xfId="2"/>
    <cellStyle name="Обычный 3 2" xfId="4"/>
    <cellStyle name="Обычный 3 3" xfId="72"/>
    <cellStyle name="Обычный 3 3 2" xfId="2405"/>
    <cellStyle name="Обычный 3 3 2 2" xfId="2406"/>
    <cellStyle name="Обычный 3 3 3" xfId="2407"/>
    <cellStyle name="Обычный 3 3 3 2" xfId="2408"/>
    <cellStyle name="Обычный 3 3 4" xfId="2409"/>
    <cellStyle name="Обычный 3 3 5" xfId="2410"/>
    <cellStyle name="Обычный 3 4" xfId="73"/>
    <cellStyle name="Обычный 3 4 2" xfId="2411"/>
    <cellStyle name="Обычный 3 4 2 2" xfId="2412"/>
    <cellStyle name="Обычный 3 4 3" xfId="2413"/>
    <cellStyle name="Обычный 3 5" xfId="74"/>
    <cellStyle name="Обычный 3 5 2" xfId="2414"/>
    <cellStyle name="Обычный 3 5 2 2" xfId="2415"/>
    <cellStyle name="Обычный 3 5 3" xfId="2416"/>
    <cellStyle name="Обычный 3 6" xfId="75"/>
    <cellStyle name="Обычный 3 6 2" xfId="2417"/>
    <cellStyle name="Обычный 3 7" xfId="2418"/>
    <cellStyle name="Обычный 3 8" xfId="2419"/>
    <cellStyle name="Обычный 3 8 2" xfId="2420"/>
    <cellStyle name="Обычный 3 9" xfId="2421"/>
    <cellStyle name="Обычный 3_14 ФОТ ЮГ 2016" xfId="76"/>
    <cellStyle name="Обычный 4" xfId="77"/>
    <cellStyle name="Обычный 4 2" xfId="2422"/>
    <cellStyle name="Обычный 4 2 2" xfId="2423"/>
    <cellStyle name="Обычный 4 2 2 2" xfId="2424"/>
    <cellStyle name="Обычный 4 2 2 3" xfId="2425"/>
    <cellStyle name="Обычный 4 2 2 3 2" xfId="2426"/>
    <cellStyle name="Обычный 4 2 3" xfId="2427"/>
    <cellStyle name="Обычный 4 2_BALANCE.WARM.2011YEAR(v1.5)" xfId="2428"/>
    <cellStyle name="Обычный 4 3" xfId="2429"/>
    <cellStyle name="Обычный 4 4" xfId="2430"/>
    <cellStyle name="Обычный 4 5" xfId="2431"/>
    <cellStyle name="Обычный 4_EE.20.MET.SVOD.2.73_v0.1" xfId="2432"/>
    <cellStyle name="Обычный 5" xfId="78"/>
    <cellStyle name="Обычный 5 2" xfId="79"/>
    <cellStyle name="Обычный 5 3" xfId="80"/>
    <cellStyle name="Обычный 5 4" xfId="2433"/>
    <cellStyle name="Обычный 5_14 ФОТ ЮГ 2016" xfId="81"/>
    <cellStyle name="Обычный 6" xfId="82"/>
    <cellStyle name="Обычный 6 2" xfId="2434"/>
    <cellStyle name="Обычный 6 3" xfId="2435"/>
    <cellStyle name="Обычный 7" xfId="83"/>
    <cellStyle name="Обычный 7 2" xfId="2436"/>
    <cellStyle name="Обычный 7 3" xfId="2437"/>
    <cellStyle name="Обычный 8" xfId="84"/>
    <cellStyle name="Обычный 8 2" xfId="85"/>
    <cellStyle name="Обычный 8 3" xfId="2438"/>
    <cellStyle name="Обычный 8 4" xfId="2439"/>
    <cellStyle name="Обычный 9" xfId="86"/>
    <cellStyle name="Обычный 9 2" xfId="2440"/>
    <cellStyle name="Обычный 9 3" xfId="2441"/>
    <cellStyle name="Обычный_Лист1" xfId="103"/>
    <cellStyle name="Ошибка" xfId="2442"/>
    <cellStyle name="Плохой 10" xfId="2443"/>
    <cellStyle name="Плохой 2" xfId="2444"/>
    <cellStyle name="Плохой 2 2" xfId="2445"/>
    <cellStyle name="Плохой 3" xfId="2446"/>
    <cellStyle name="Плохой 3 2" xfId="2447"/>
    <cellStyle name="Плохой 4" xfId="2448"/>
    <cellStyle name="Плохой 4 2" xfId="2449"/>
    <cellStyle name="Плохой 5" xfId="2450"/>
    <cellStyle name="Плохой 5 2" xfId="2451"/>
    <cellStyle name="Плохой 6" xfId="2452"/>
    <cellStyle name="Плохой 6 2" xfId="2453"/>
    <cellStyle name="Плохой 7" xfId="2454"/>
    <cellStyle name="Плохой 7 2" xfId="2455"/>
    <cellStyle name="Плохой 8" xfId="2456"/>
    <cellStyle name="Плохой 8 2" xfId="2457"/>
    <cellStyle name="Плохой 9" xfId="2458"/>
    <cellStyle name="Плохой 9 2" xfId="2459"/>
    <cellStyle name="По центру с переносом" xfId="2460"/>
    <cellStyle name="По центру с переносом 2" xfId="2461"/>
    <cellStyle name="По ширине с переносом" xfId="2462"/>
    <cellStyle name="По ширине с переносом 2" xfId="2463"/>
    <cellStyle name="Подгруппа" xfId="2464"/>
    <cellStyle name="Поле ввода" xfId="2465"/>
    <cellStyle name="Пояснение 10" xfId="2466"/>
    <cellStyle name="Пояснение 2" xfId="2467"/>
    <cellStyle name="Пояснение 2 2" xfId="2468"/>
    <cellStyle name="Пояснение 3" xfId="2469"/>
    <cellStyle name="Пояснение 3 2" xfId="2470"/>
    <cellStyle name="Пояснение 4" xfId="2471"/>
    <cellStyle name="Пояснение 4 2" xfId="2472"/>
    <cellStyle name="Пояснение 5" xfId="2473"/>
    <cellStyle name="Пояснение 5 2" xfId="2474"/>
    <cellStyle name="Пояснение 6" xfId="2475"/>
    <cellStyle name="Пояснение 6 2" xfId="2476"/>
    <cellStyle name="Пояснение 7" xfId="2477"/>
    <cellStyle name="Пояснение 7 2" xfId="2478"/>
    <cellStyle name="Пояснение 8" xfId="2479"/>
    <cellStyle name="Пояснение 8 2" xfId="2480"/>
    <cellStyle name="Пояснение 9" xfId="2481"/>
    <cellStyle name="Пояснение 9 2" xfId="2482"/>
    <cellStyle name="Примечание 10" xfId="2483"/>
    <cellStyle name="Примечание 10 2" xfId="2484"/>
    <cellStyle name="Примечание 10 2 2" xfId="2485"/>
    <cellStyle name="Примечание 10 3" xfId="2486"/>
    <cellStyle name="Примечание 10_46EE.2011(v1.0)" xfId="2487"/>
    <cellStyle name="Примечание 11" xfId="2488"/>
    <cellStyle name="Примечание 11 2" xfId="2489"/>
    <cellStyle name="Примечание 11 2 2" xfId="2490"/>
    <cellStyle name="Примечание 11 3" xfId="2491"/>
    <cellStyle name="Примечание 11_46EE.2011(v1.0)" xfId="2492"/>
    <cellStyle name="Примечание 12" xfId="2493"/>
    <cellStyle name="Примечание 12 2" xfId="2494"/>
    <cellStyle name="Примечание 12 2 2" xfId="2495"/>
    <cellStyle name="Примечание 12 3" xfId="2496"/>
    <cellStyle name="Примечание 12_46EE.2011(v1.0)" xfId="2497"/>
    <cellStyle name="Примечание 13" xfId="2498"/>
    <cellStyle name="Примечание 13 2" xfId="2499"/>
    <cellStyle name="Примечание 13 2 2" xfId="2500"/>
    <cellStyle name="Примечание 13 3" xfId="2501"/>
    <cellStyle name="Примечание 13 3 2" xfId="2502"/>
    <cellStyle name="Примечание 13 4" xfId="2503"/>
    <cellStyle name="Примечание 14" xfId="2504"/>
    <cellStyle name="Примечание 14 2" xfId="2505"/>
    <cellStyle name="Примечание 15" xfId="2506"/>
    <cellStyle name="Примечание 15 2" xfId="2507"/>
    <cellStyle name="Примечание 16" xfId="2508"/>
    <cellStyle name="Примечание 16 2" xfId="2509"/>
    <cellStyle name="Примечание 17" xfId="2510"/>
    <cellStyle name="Примечание 17 2" xfId="2511"/>
    <cellStyle name="Примечание 18" xfId="2512"/>
    <cellStyle name="Примечание 18 2" xfId="2513"/>
    <cellStyle name="Примечание 19" xfId="2514"/>
    <cellStyle name="Примечание 19 2" xfId="2515"/>
    <cellStyle name="Примечание 2" xfId="2516"/>
    <cellStyle name="Примечание 2 10" xfId="2517"/>
    <cellStyle name="Примечание 2 2" xfId="2518"/>
    <cellStyle name="Примечание 2 2 2" xfId="2519"/>
    <cellStyle name="Примечание 2 3" xfId="2520"/>
    <cellStyle name="Примечание 2 3 2" xfId="2521"/>
    <cellStyle name="Примечание 2 4" xfId="2522"/>
    <cellStyle name="Примечание 2 4 2" xfId="2523"/>
    <cellStyle name="Примечание 2 5" xfId="2524"/>
    <cellStyle name="Примечание 2 5 2" xfId="2525"/>
    <cellStyle name="Примечание 2 6" xfId="2526"/>
    <cellStyle name="Примечание 2 6 2" xfId="2527"/>
    <cellStyle name="Примечание 2 7" xfId="2528"/>
    <cellStyle name="Примечание 2 7 2" xfId="2529"/>
    <cellStyle name="Примечание 2 8" xfId="2530"/>
    <cellStyle name="Примечание 2 8 2" xfId="2531"/>
    <cellStyle name="Примечание 2 9" xfId="2532"/>
    <cellStyle name="Примечание 2 9 2" xfId="2533"/>
    <cellStyle name="Примечание 2_46EE.2011(v1.0)" xfId="2534"/>
    <cellStyle name="Примечание 20" xfId="2535"/>
    <cellStyle name="Примечание 20 2" xfId="2536"/>
    <cellStyle name="Примечание 21" xfId="2537"/>
    <cellStyle name="Примечание 21 2" xfId="2538"/>
    <cellStyle name="Примечание 22" xfId="2539"/>
    <cellStyle name="Примечание 22 2" xfId="2540"/>
    <cellStyle name="Примечание 23" xfId="2541"/>
    <cellStyle name="Примечание 23 2" xfId="2542"/>
    <cellStyle name="Примечание 24" xfId="2543"/>
    <cellStyle name="Примечание 24 2" xfId="2544"/>
    <cellStyle name="Примечание 25" xfId="2545"/>
    <cellStyle name="Примечание 25 2" xfId="2546"/>
    <cellStyle name="Примечание 3" xfId="2547"/>
    <cellStyle name="Примечание 3 10" xfId="2548"/>
    <cellStyle name="Примечание 3 2" xfId="2549"/>
    <cellStyle name="Примечание 3 2 2" xfId="2550"/>
    <cellStyle name="Примечание 3 3" xfId="2551"/>
    <cellStyle name="Примечание 3 3 2" xfId="2552"/>
    <cellStyle name="Примечание 3 4" xfId="2553"/>
    <cellStyle name="Примечание 3 4 2" xfId="2554"/>
    <cellStyle name="Примечание 3 5" xfId="2555"/>
    <cellStyle name="Примечание 3 5 2" xfId="2556"/>
    <cellStyle name="Примечание 3 6" xfId="2557"/>
    <cellStyle name="Примечание 3 6 2" xfId="2558"/>
    <cellStyle name="Примечание 3 7" xfId="2559"/>
    <cellStyle name="Примечание 3 7 2" xfId="2560"/>
    <cellStyle name="Примечание 3 8" xfId="2561"/>
    <cellStyle name="Примечание 3 8 2" xfId="2562"/>
    <cellStyle name="Примечание 3 9" xfId="2563"/>
    <cellStyle name="Примечание 3 9 2" xfId="2564"/>
    <cellStyle name="Примечание 3_46EE.2011(v1.0)" xfId="2565"/>
    <cellStyle name="Примечание 4" xfId="2566"/>
    <cellStyle name="Примечание 4 10" xfId="2567"/>
    <cellStyle name="Примечание 4 2" xfId="2568"/>
    <cellStyle name="Примечание 4 2 2" xfId="2569"/>
    <cellStyle name="Примечание 4 3" xfId="2570"/>
    <cellStyle name="Примечание 4 3 2" xfId="2571"/>
    <cellStyle name="Примечание 4 4" xfId="2572"/>
    <cellStyle name="Примечание 4 4 2" xfId="2573"/>
    <cellStyle name="Примечание 4 5" xfId="2574"/>
    <cellStyle name="Примечание 4 5 2" xfId="2575"/>
    <cellStyle name="Примечание 4 6" xfId="2576"/>
    <cellStyle name="Примечание 4 6 2" xfId="2577"/>
    <cellStyle name="Примечание 4 7" xfId="2578"/>
    <cellStyle name="Примечание 4 7 2" xfId="2579"/>
    <cellStyle name="Примечание 4 8" xfId="2580"/>
    <cellStyle name="Примечание 4 8 2" xfId="2581"/>
    <cellStyle name="Примечание 4 9" xfId="2582"/>
    <cellStyle name="Примечание 4 9 2" xfId="2583"/>
    <cellStyle name="Примечание 4_46EE.2011(v1.0)" xfId="2584"/>
    <cellStyle name="Примечание 5" xfId="2585"/>
    <cellStyle name="Примечание 5 10" xfId="2586"/>
    <cellStyle name="Примечание 5 2" xfId="2587"/>
    <cellStyle name="Примечание 5 2 2" xfId="2588"/>
    <cellStyle name="Примечание 5 3" xfId="2589"/>
    <cellStyle name="Примечание 5 3 2" xfId="2590"/>
    <cellStyle name="Примечание 5 4" xfId="2591"/>
    <cellStyle name="Примечание 5 4 2" xfId="2592"/>
    <cellStyle name="Примечание 5 5" xfId="2593"/>
    <cellStyle name="Примечание 5 5 2" xfId="2594"/>
    <cellStyle name="Примечание 5 6" xfId="2595"/>
    <cellStyle name="Примечание 5 6 2" xfId="2596"/>
    <cellStyle name="Примечание 5 7" xfId="2597"/>
    <cellStyle name="Примечание 5 7 2" xfId="2598"/>
    <cellStyle name="Примечание 5 8" xfId="2599"/>
    <cellStyle name="Примечание 5 8 2" xfId="2600"/>
    <cellStyle name="Примечание 5 9" xfId="2601"/>
    <cellStyle name="Примечание 5 9 2" xfId="2602"/>
    <cellStyle name="Примечание 5_46EE.2011(v1.0)" xfId="2603"/>
    <cellStyle name="Примечание 6" xfId="2604"/>
    <cellStyle name="Примечание 6 2" xfId="2605"/>
    <cellStyle name="Примечание 6 2 2" xfId="2606"/>
    <cellStyle name="Примечание 6 3" xfId="2607"/>
    <cellStyle name="Примечание 6_46EE.2011(v1.0)" xfId="2608"/>
    <cellStyle name="Примечание 7" xfId="2609"/>
    <cellStyle name="Примечание 7 2" xfId="2610"/>
    <cellStyle name="Примечание 7 2 2" xfId="2611"/>
    <cellStyle name="Примечание 7 3" xfId="2612"/>
    <cellStyle name="Примечание 7_46EE.2011(v1.0)" xfId="2613"/>
    <cellStyle name="Примечание 8" xfId="2614"/>
    <cellStyle name="Примечание 8 2" xfId="2615"/>
    <cellStyle name="Примечание 8 2 2" xfId="2616"/>
    <cellStyle name="Примечание 8 3" xfId="2617"/>
    <cellStyle name="Примечание 8_46EE.2011(v1.0)" xfId="2618"/>
    <cellStyle name="Примечание 9" xfId="2619"/>
    <cellStyle name="Примечание 9 2" xfId="2620"/>
    <cellStyle name="Примечание 9 2 2" xfId="2621"/>
    <cellStyle name="Примечание 9 3" xfId="2622"/>
    <cellStyle name="Примечание 9_46EE.2011(v1.0)" xfId="2623"/>
    <cellStyle name="Продукт" xfId="2624"/>
    <cellStyle name="Процентный 10" xfId="2625"/>
    <cellStyle name="Процентный 12" xfId="2626"/>
    <cellStyle name="Процентный 2" xfId="87"/>
    <cellStyle name="Процентный 2 2" xfId="88"/>
    <cellStyle name="Процентный 2 2 2" xfId="2627"/>
    <cellStyle name="Процентный 2 3" xfId="89"/>
    <cellStyle name="Процентный 2 3 2" xfId="2628"/>
    <cellStyle name="Процентный 2 4" xfId="2629"/>
    <cellStyle name="Процентный 2 4 2" xfId="2630"/>
    <cellStyle name="Процентный 2 5" xfId="2631"/>
    <cellStyle name="Процентный 3" xfId="90"/>
    <cellStyle name="Процентный 3 2" xfId="2632"/>
    <cellStyle name="Процентный 3 3" xfId="2633"/>
    <cellStyle name="Процентный 3 4" xfId="2634"/>
    <cellStyle name="Процентный 3 4 2" xfId="2635"/>
    <cellStyle name="Процентный 3 5" xfId="2636"/>
    <cellStyle name="Процентный 4" xfId="91"/>
    <cellStyle name="Процентный 4 2" xfId="2637"/>
    <cellStyle name="Процентный 4 3" xfId="2638"/>
    <cellStyle name="Процентный 4 3 2" xfId="2639"/>
    <cellStyle name="Процентный 4 3 2 2" xfId="2640"/>
    <cellStyle name="Процентный 4 3 3" xfId="2641"/>
    <cellStyle name="Процентный 4 3 4" xfId="2642"/>
    <cellStyle name="Процентный 4 4" xfId="2643"/>
    <cellStyle name="Процентный 4 4 2" xfId="2644"/>
    <cellStyle name="Процентный 4 5" xfId="2645"/>
    <cellStyle name="Процентный 5" xfId="2646"/>
    <cellStyle name="Процентный 5 2" xfId="2647"/>
    <cellStyle name="Процентный 6" xfId="2648"/>
    <cellStyle name="Процентный 6 2" xfId="2649"/>
    <cellStyle name="Процентный 6 2 2" xfId="2650"/>
    <cellStyle name="Процентный 6 3" xfId="2651"/>
    <cellStyle name="Процентный 6 3 2" xfId="2652"/>
    <cellStyle name="Процентный 6 4" xfId="2653"/>
    <cellStyle name="Процентный 7" xfId="2654"/>
    <cellStyle name="Процентный 7 2" xfId="2655"/>
    <cellStyle name="Процентный 9" xfId="2656"/>
    <cellStyle name="Разница" xfId="2657"/>
    <cellStyle name="Рамки" xfId="2658"/>
    <cellStyle name="Сводная таблица" xfId="2659"/>
    <cellStyle name="Связанная ячейка 10" xfId="2660"/>
    <cellStyle name="Связанная ячейка 2" xfId="2661"/>
    <cellStyle name="Связанная ячейка 2 2" xfId="2662"/>
    <cellStyle name="Связанная ячейка 2_46EE.2011(v1.0)" xfId="2663"/>
    <cellStyle name="Связанная ячейка 3" xfId="2664"/>
    <cellStyle name="Связанная ячейка 3 2" xfId="2665"/>
    <cellStyle name="Связанная ячейка 3_46EE.2011(v1.0)" xfId="2666"/>
    <cellStyle name="Связанная ячейка 4" xfId="2667"/>
    <cellStyle name="Связанная ячейка 4 2" xfId="2668"/>
    <cellStyle name="Связанная ячейка 4_46EE.2011(v1.0)" xfId="2669"/>
    <cellStyle name="Связанная ячейка 5" xfId="2670"/>
    <cellStyle name="Связанная ячейка 5 2" xfId="2671"/>
    <cellStyle name="Связанная ячейка 5_46EE.2011(v1.0)" xfId="2672"/>
    <cellStyle name="Связанная ячейка 6" xfId="2673"/>
    <cellStyle name="Связанная ячейка 6 2" xfId="2674"/>
    <cellStyle name="Связанная ячейка 6_46EE.2011(v1.0)" xfId="2675"/>
    <cellStyle name="Связанная ячейка 7" xfId="2676"/>
    <cellStyle name="Связанная ячейка 7 2" xfId="2677"/>
    <cellStyle name="Связанная ячейка 7_46EE.2011(v1.0)" xfId="2678"/>
    <cellStyle name="Связанная ячейка 8" xfId="2679"/>
    <cellStyle name="Связанная ячейка 8 2" xfId="2680"/>
    <cellStyle name="Связанная ячейка 8_46EE.2011(v1.0)" xfId="2681"/>
    <cellStyle name="Связанная ячейка 9" xfId="2682"/>
    <cellStyle name="Связанная ячейка 9 2" xfId="2683"/>
    <cellStyle name="Связанная ячейка 9_46EE.2011(v1.0)" xfId="2684"/>
    <cellStyle name="Стиль 1" xfId="92"/>
    <cellStyle name="Стиль 1 2" xfId="2685"/>
    <cellStyle name="Стиль 1 2 2" xfId="2686"/>
    <cellStyle name="Стиль 1 2 3" xfId="2687"/>
    <cellStyle name="Стиль 1 2_EE.2REK.P2011.4.78(v0.3)" xfId="2688"/>
    <cellStyle name="Стиль 1 3" xfId="2689"/>
    <cellStyle name="Стиль 1 4" xfId="2690"/>
    <cellStyle name="Стиль 1_RAB с 2010 года" xfId="2691"/>
    <cellStyle name="Стиль 2" xfId="2692"/>
    <cellStyle name="Субсчет" xfId="2693"/>
    <cellStyle name="Счет" xfId="2694"/>
    <cellStyle name="ТЕКСТ" xfId="2695"/>
    <cellStyle name="ТЕКСТ 10" xfId="2696"/>
    <cellStyle name="ТЕКСТ 2" xfId="2697"/>
    <cellStyle name="ТЕКСТ 3" xfId="2698"/>
    <cellStyle name="ТЕКСТ 4" xfId="2699"/>
    <cellStyle name="ТЕКСТ 5" xfId="2700"/>
    <cellStyle name="ТЕКСТ 6" xfId="2701"/>
    <cellStyle name="ТЕКСТ 7" xfId="2702"/>
    <cellStyle name="ТЕКСТ 8" xfId="2703"/>
    <cellStyle name="ТЕКСТ 9" xfId="2704"/>
    <cellStyle name="Текст предупреждения 10" xfId="2705"/>
    <cellStyle name="Текст предупреждения 2" xfId="2706"/>
    <cellStyle name="Текст предупреждения 2 2" xfId="2707"/>
    <cellStyle name="Текст предупреждения 3" xfId="2708"/>
    <cellStyle name="Текст предупреждения 3 2" xfId="2709"/>
    <cellStyle name="Текст предупреждения 4" xfId="2710"/>
    <cellStyle name="Текст предупреждения 4 2" xfId="2711"/>
    <cellStyle name="Текст предупреждения 5" xfId="2712"/>
    <cellStyle name="Текст предупреждения 5 2" xfId="2713"/>
    <cellStyle name="Текст предупреждения 6" xfId="2714"/>
    <cellStyle name="Текст предупреждения 6 2" xfId="2715"/>
    <cellStyle name="Текст предупреждения 7" xfId="2716"/>
    <cellStyle name="Текст предупреждения 7 2" xfId="2717"/>
    <cellStyle name="Текст предупреждения 8" xfId="2718"/>
    <cellStyle name="Текст предупреждения 8 2" xfId="2719"/>
    <cellStyle name="Текст предупреждения 9" xfId="2720"/>
    <cellStyle name="Текст предупреждения 9 2" xfId="2721"/>
    <cellStyle name="Текстовый" xfId="93"/>
    <cellStyle name="Текстовый 10" xfId="2722"/>
    <cellStyle name="Текстовый 2" xfId="2723"/>
    <cellStyle name="Текстовый 3" xfId="2724"/>
    <cellStyle name="Текстовый 4" xfId="2725"/>
    <cellStyle name="Текстовый 5" xfId="2726"/>
    <cellStyle name="Текстовый 6" xfId="2727"/>
    <cellStyle name="Текстовый 7" xfId="2728"/>
    <cellStyle name="Текстовый 8" xfId="2729"/>
    <cellStyle name="Текстовый 9" xfId="2730"/>
    <cellStyle name="Текстовый_1" xfId="2731"/>
    <cellStyle name="Тысячи [0]_22гк" xfId="2732"/>
    <cellStyle name="Тысячи_22гк" xfId="2733"/>
    <cellStyle name="ФИКСИРОВАННЫЙ" xfId="2734"/>
    <cellStyle name="ФИКСИРОВАННЫЙ 2" xfId="2735"/>
    <cellStyle name="ФИКСИРОВАННЫЙ 3" xfId="2736"/>
    <cellStyle name="ФИКСИРОВАННЫЙ 4" xfId="2737"/>
    <cellStyle name="ФИКСИРОВАННЫЙ 5" xfId="2738"/>
    <cellStyle name="ФИКСИРОВАННЫЙ 6" xfId="2739"/>
    <cellStyle name="ФИКСИРОВАННЫЙ 7" xfId="2740"/>
    <cellStyle name="ФИКСИРОВАННЫЙ 8" xfId="2741"/>
    <cellStyle name="ФИКСИРОВАННЫЙ 9" xfId="2742"/>
    <cellStyle name="ФИКСИРОВАННЫЙ_1" xfId="2743"/>
    <cellStyle name="Финансовый [0] 2" xfId="94"/>
    <cellStyle name="Финансовый 10" xfId="2744"/>
    <cellStyle name="Финансовый 10 10" xfId="2745"/>
    <cellStyle name="Финансовый 10 2" xfId="2746"/>
    <cellStyle name="Финансовый 11" xfId="2747"/>
    <cellStyle name="Финансовый 11 2" xfId="2748"/>
    <cellStyle name="Финансовый 11 2 2" xfId="2749"/>
    <cellStyle name="Финансовый 12" xfId="2750"/>
    <cellStyle name="Финансовый 13" xfId="2751"/>
    <cellStyle name="Финансовый 13 2" xfId="2752"/>
    <cellStyle name="Финансовый 14" xfId="2753"/>
    <cellStyle name="Финансовый 15" xfId="2754"/>
    <cellStyle name="Финансовый 16" xfId="2755"/>
    <cellStyle name="Финансовый 17" xfId="2756"/>
    <cellStyle name="Финансовый 18" xfId="2757"/>
    <cellStyle name="Финансовый 19" xfId="2758"/>
    <cellStyle name="Финансовый 2" xfId="95"/>
    <cellStyle name="Финансовый 2 2" xfId="2759"/>
    <cellStyle name="Финансовый 2 2 2" xfId="2760"/>
    <cellStyle name="Финансовый 2 2 2 2" xfId="2761"/>
    <cellStyle name="Финансовый 2 2 3" xfId="2762"/>
    <cellStyle name="Финансовый 2 2_INDEX.STATION.2012(v1.0)_" xfId="2763"/>
    <cellStyle name="Финансовый 2 3" xfId="2764"/>
    <cellStyle name="Финансовый 2 3 2" xfId="2765"/>
    <cellStyle name="Финансовый 2 3 2 2" xfId="2766"/>
    <cellStyle name="Финансовый 2 3 3" xfId="2767"/>
    <cellStyle name="Финансовый 2 3 3 2" xfId="2768"/>
    <cellStyle name="Финансовый 2 3 4" xfId="2769"/>
    <cellStyle name="Финансовый 2 4" xfId="2770"/>
    <cellStyle name="Финансовый 2_46EE.2011(v1.0)" xfId="2771"/>
    <cellStyle name="Финансовый 20" xfId="2772"/>
    <cellStyle name="Финансовый 21" xfId="2773"/>
    <cellStyle name="Финансовый 22" xfId="2774"/>
    <cellStyle name="Финансовый 23" xfId="2775"/>
    <cellStyle name="Финансовый 24" xfId="2776"/>
    <cellStyle name="Финансовый 25" xfId="2777"/>
    <cellStyle name="Финансовый 26" xfId="2778"/>
    <cellStyle name="Финансовый 27" xfId="2779"/>
    <cellStyle name="Финансовый 28" xfId="2780"/>
    <cellStyle name="Финансовый 29" xfId="2781"/>
    <cellStyle name="Финансовый 3" xfId="96"/>
    <cellStyle name="Финансовый 3 2" xfId="2782"/>
    <cellStyle name="Финансовый 3 2 2" xfId="2783"/>
    <cellStyle name="Финансовый 3 2 2 2" xfId="2784"/>
    <cellStyle name="Финансовый 3 2 3" xfId="2785"/>
    <cellStyle name="Финансовый 3 2 3 2" xfId="2786"/>
    <cellStyle name="Финансовый 3 2 4" xfId="2787"/>
    <cellStyle name="Финансовый 3 2 5" xfId="2788"/>
    <cellStyle name="Финансовый 3 2_UPDATE.MONITORING.OS.EE.2.02.TO.1.3.64" xfId="2789"/>
    <cellStyle name="Финансовый 3 3" xfId="2790"/>
    <cellStyle name="Финансовый 3 3 2" xfId="2791"/>
    <cellStyle name="Финансовый 3 3 3" xfId="2792"/>
    <cellStyle name="Финансовый 3 3 3 2" xfId="2793"/>
    <cellStyle name="Финансовый 3 4" xfId="2794"/>
    <cellStyle name="Финансовый 3 4 2" xfId="2795"/>
    <cellStyle name="Финансовый 3 5" xfId="2796"/>
    <cellStyle name="Финансовый 3 5 2" xfId="2797"/>
    <cellStyle name="Финансовый 3 6" xfId="2798"/>
    <cellStyle name="Финансовый 3 6 2" xfId="2799"/>
    <cellStyle name="Финансовый 3 7" xfId="2800"/>
    <cellStyle name="Финансовый 3_ARMRAZR" xfId="2801"/>
    <cellStyle name="Финансовый 30" xfId="2802"/>
    <cellStyle name="Финансовый 31" xfId="2803"/>
    <cellStyle name="Финансовый 32" xfId="2804"/>
    <cellStyle name="Финансовый 4" xfId="97"/>
    <cellStyle name="Финансовый 4 2" xfId="2805"/>
    <cellStyle name="Финансовый 4 3" xfId="2806"/>
    <cellStyle name="Финансовый 4 4" xfId="2807"/>
    <cellStyle name="Финансовый 4_TEHSHEET" xfId="2808"/>
    <cellStyle name="Финансовый 5" xfId="98"/>
    <cellStyle name="Финансовый 5 2" xfId="2809"/>
    <cellStyle name="Финансовый 5 2 2" xfId="2810"/>
    <cellStyle name="Финансовый 5 3" xfId="2811"/>
    <cellStyle name="Финансовый 5 3 2" xfId="2812"/>
    <cellStyle name="Финансовый 5 4" xfId="2813"/>
    <cellStyle name="Финансовый 5 5" xfId="2814"/>
    <cellStyle name="Финансовый 6" xfId="99"/>
    <cellStyle name="Финансовый 6 2" xfId="2815"/>
    <cellStyle name="Финансовый 6 3" xfId="2816"/>
    <cellStyle name="Финансовый 6 3 2" xfId="2817"/>
    <cellStyle name="Финансовый 6 4" xfId="2818"/>
    <cellStyle name="Финансовый 7" xfId="2819"/>
    <cellStyle name="Финансовый 7 2" xfId="2820"/>
    <cellStyle name="Финансовый 7 2 2" xfId="2821"/>
    <cellStyle name="Финансовый 7 3" xfId="2822"/>
    <cellStyle name="Финансовый 7 3 2" xfId="2823"/>
    <cellStyle name="Финансовый 7 4" xfId="2824"/>
    <cellStyle name="Финансовый 8" xfId="2825"/>
    <cellStyle name="Финансовый 8 2" xfId="2826"/>
    <cellStyle name="Финансовый 8 2 2" xfId="2827"/>
    <cellStyle name="Финансовый 8 3" xfId="2828"/>
    <cellStyle name="Финансовый 8 4" xfId="2829"/>
    <cellStyle name="Финансовый 9" xfId="2830"/>
    <cellStyle name="Финансовый 9 2" xfId="2831"/>
    <cellStyle name="Финансовый0[0]_FU_bal" xfId="2832"/>
    <cellStyle name="Формула" xfId="100"/>
    <cellStyle name="Формула 2" xfId="2833"/>
    <cellStyle name="Формула 3" xfId="2834"/>
    <cellStyle name="Формула 4" xfId="2835"/>
    <cellStyle name="Формула_A РТ 2009 Рязаньэнерго" xfId="2836"/>
    <cellStyle name="ФормулаВБ" xfId="101"/>
    <cellStyle name="ФормулаВБ 2" xfId="2837"/>
    <cellStyle name="ФормулаВБ 3" xfId="2838"/>
    <cellStyle name="ФормулаВБ 4" xfId="2839"/>
    <cellStyle name="ФормулаНаКонтроль" xfId="102"/>
    <cellStyle name="ФормулаНаКонтроль 2" xfId="2840"/>
    <cellStyle name="ФормулаНаКонтроль 3" xfId="2841"/>
    <cellStyle name="ФормулаНаКонтроль_GRES.2007.5" xfId="2842"/>
    <cellStyle name="Хороший 10" xfId="2843"/>
    <cellStyle name="Хороший 2" xfId="2844"/>
    <cellStyle name="Хороший 2 2" xfId="2845"/>
    <cellStyle name="Хороший 3" xfId="2846"/>
    <cellStyle name="Хороший 3 2" xfId="2847"/>
    <cellStyle name="Хороший 4" xfId="2848"/>
    <cellStyle name="Хороший 4 2" xfId="2849"/>
    <cellStyle name="Хороший 5" xfId="2850"/>
    <cellStyle name="Хороший 5 2" xfId="2851"/>
    <cellStyle name="Хороший 6" xfId="2852"/>
    <cellStyle name="Хороший 6 2" xfId="2853"/>
    <cellStyle name="Хороший 7" xfId="2854"/>
    <cellStyle name="Хороший 7 2" xfId="2855"/>
    <cellStyle name="Хороший 8" xfId="2856"/>
    <cellStyle name="Хороший 8 2" xfId="2857"/>
    <cellStyle name="Хороший 9" xfId="2858"/>
    <cellStyle name="Хороший 9 2" xfId="2859"/>
    <cellStyle name="Цена_продукта" xfId="2860"/>
    <cellStyle name="Цифры по центру с десятыми" xfId="2861"/>
    <cellStyle name="Цифры по центру с десятыми 2" xfId="2862"/>
    <cellStyle name="число" xfId="2863"/>
    <cellStyle name="Џђћ–…ќ’ќ›‰" xfId="2864"/>
    <cellStyle name="Џђћ–…ќ’ќ›‰ 2" xfId="2865"/>
    <cellStyle name="Џђћ–…ќ’ќ›‰ 3" xfId="2866"/>
    <cellStyle name="Џђћ–…ќ’ќ›‰ 4" xfId="2867"/>
    <cellStyle name="Шапка" xfId="2868"/>
    <cellStyle name="Шапка таблицы" xfId="2869"/>
    <cellStyle name="Шапка_UPDATE.MONITORING.OS.EE.2.02.TO.1.3.64" xfId="2870"/>
    <cellStyle name="ШАУ" xfId="2871"/>
    <cellStyle name="標準_PL-CF sheet" xfId="2872"/>
    <cellStyle name="䁺_x0001_" xfId="2873"/>
    <cellStyle name="䁺_x0001_ 2" xfId="287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" Type="http://schemas.openxmlformats.org/officeDocument/2006/relationships/externalLink" Target="externalLinks/externalLink3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DOCUME~1\YARYAB~1\LOCALS~1\Temp\notes6030C8\&#1053;&#1086;&#1074;&#1072;&#1103;%20&#1087;&#1072;&#1087;&#1082;&#1072;\PREDEL.ELEK.2011.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DOCUME~1\YARYAB~1\LOCALS~1\Temp\notes6030C8\~193966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%20&#1087;&#1083;&#1072;&#1090;&#1072;%20&#1079;&#1072;%20&#1087;&#1077;&#1088;&#1077;&#1076;&#1072;&#1095;&#1091;/&#1055;&#1077;&#1088;&#1077;&#1076;&#1072;&#1095;&#1072;%202007/&#1058;&#1072;&#1088;&#1080;&#1092;&#1099;/&#1057;&#1077;&#1088;&#1075;&#1077;&#1081;%20&#1055;&#1086;&#1076;&#1083;/&#1058;&#1086;&#1084;&#1089;&#1082;/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TEPLO.PREDEL.2010_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b-317-3\Net\&#1053;&#1086;&#1074;&#1072;&#1103;%20&#1087;&#1072;&#1087;&#1082;&#1072;\2009%201\2011&#1075;\&#1058;&#1072;&#1088;&#1080;&#1092;&#1085;&#1072;&#1103;%20&#1082;&#1086;&#1084;&#1087;&#1072;&#1085;&#1080;&#1103;%202012&#1075;\&#1055;&#1077;&#1088;&#1077;&#1076;&#1072;&#1095;&#1072;%202012&#1075;\&#1064;&#1072;&#1073;&#1083;&#1086;&#1085;&#1099;%20&#1045;&#1048;&#1040;&#1057;\&#1044;&#1086;&#1083;&#1075;&#1086;&#1089;&#1088;&#1086;&#1095;&#1085;&#1099;&#1081;\KOTEL.CALC.NVV.NET.5.7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DOCUME~1\EF160~1.ILC\LOCALS~1\Temp\Rar$DI00.281\REP.BLR.20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ocs/&#1058;&#1072;&#1088;&#1080;&#1092;&#1085;&#1099;&#1077;%20&#1055;&#1077;&#1088;&#1077;&#1076;&#1072;&#1095;&#1072;/2015/3)%202015%20(&#1087;&#1086;&#1089;&#1083;&#1077;%2011.07.14)/0)%20&#1052;&#1072;&#1090;&#1077;&#1088;&#1080;&#1072;&#1083;&#1099;%20&#1074;%20&#1056;&#1057;&#1058;/5)%20&#1064;&#1072;&#1073;&#1083;&#1086;&#1085;%20&#1044;&#1069;&#1057;%20(05.11.14)/CALC.TARIFF.PEREDACHA.EE.5.86_Oktyabrski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&#1053;&#1086;&#1074;&#1072;&#1103;%20&#1087;&#1072;&#1087;&#1082;&#1072;\2009%201\2011&#1075;\&#1058;&#1072;&#1088;&#1080;&#1092;&#1085;&#1072;&#1103;%20&#1082;&#1086;&#1084;&#1087;&#1072;&#1085;&#1080;&#1103;%20&#1087;&#1077;&#1088;&#1077;&#1076;&#1072;&#1095;&#1072;%20&#1044;&#1047;%202012&#1075;%20&#1042;2\TSET.NET.2012%20(&#1056;&#1069;&#1050;)&#1084;&#1086;&#1081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ass-05\Net\NET_&#1055;&#1072;&#1083;&#1100;&#1082;&#1086;&#1074;&#1072;\&#1042;&#1089;&#1077;%20&#1087;&#1088;&#1080;&#1083;&#1086;&#1078;&#1077;&#1085;&#1080;&#1103;%20&#1085;&#1072;%202010&#1075;\302-&#1101;%205\&#1052;&#1072;&#1088;&#1080;&#1085;&#1072;\Documents%20and%20Settings\lim\My%20Documents\&#1056;&#1069;&#1050;\2007\&#1058;&#1072;&#1073;&#1083;&#1080;&#1094;&#1099;%20&#1085;&#1072;%202007.1(&#1060;&#1057;&#1058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7;&#1090;&#1072;&#1085;&#1094;&#1080;&#1080;%202009\&#1040;&#1083;&#1090;&#1072;&#1081;-&#1050;&#1086;&#1082;&#1089;_09_&#1060;&#1057;&#1058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&#1041;&#1102;&#1076;&#1078;&#1077;&#1090;&#1085;&#1086;&#1077;%20&#1091;&#1087;&#1088;&#1072;&#1074;&#1083;&#1077;&#1085;&#1080;&#1077;\02_&#1040;&#1051;&#1068;&#1041;&#1054;&#1052;_&#1060;&#1054;&#1056;&#1052;\&#1056;&#1077;&#1083;&#1080;&#1079;%203\&#1041;&#1102;&#1076;&#1078;&#1077;&#1090;&#1085;&#1099;&#1077;%20&#1092;&#1086;&#1088;&#1084;&#1099;.&#1048;&#1085;&#1074;&#1077;&#1089;&#1090;&#1080;&#1094;&#1080;&#1080;%20v.2.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&#1042;&#1093;&#1086;&#1076;&#1103;&#1097;&#1080;&#1077;\&#1054;&#1040;&#1059;%20(&#1064;&#1072;&#1083;&#1099;&#1075;&#1080;&#1085;%20&#1057;.%20&#1042;.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3.%20&#1054;&#1060;&#1055;\2008%20&#1075;&#1086;&#1076;\&#1041;&#1055;%202008\&#1041;&#1055;%202008%20&#1082;%20&#1079;&#1072;&#1097;&#1080;&#1090;&#1077;%2018.01.07\&#1041;&#1055;-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&#1041;&#1102;&#1076;&#1078;&#1077;&#1090;&#1085;&#1086;&#1077;%20&#1091;&#1087;&#1088;&#1072;&#1074;&#1083;&#1077;&#1085;&#1080;&#1077;\02_&#1040;&#1051;&#1068;&#1041;&#1054;&#1052;_&#1060;&#1054;&#1056;&#1052;\&#1056;&#1077;&#1083;&#1080;&#1079;%203\&#1041;&#1102;&#1076;&#1078;&#1077;&#1090;&#1085;&#1099;&#1077;%20&#1092;&#1086;&#1088;&#1084;&#1099;.&#1048;&#1085;&#1074;&#1077;&#1089;&#1090;&#1080;&#1094;&#1080;&#1080;%20v.1.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KH2VWXUR\Model_RAB_MRSK_svod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rovceva/AppData/Local/Microsoft/Windows/Temporary%20Internet%20Files/Content.Outlook/1INXJ22N/&#1056;&#1072;&#1089;&#1093;&#1086;&#1076;&#1099;%20&#1087;&#1086;%20&#1044;&#1062;%20&#1079;&#1086;&#1085;&#1077;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JDANOVA/&#1060;&#1054;/&#1050;&#1085;&#1080;&#1075;&#1072;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2;&#1083;&#1100;&#1082;&#1086;&#1074;&#1072;/2016/&#1041;&#1102;&#1076;&#1078;&#1077;&#1090;%202016%20(&#1080;&#1089;&#1087;&#1086;&#1083;&#1085;&#1077;&#1085;&#1080;&#1077;)/2016%2016.04.17/&#1042;2%20&#1080;&#1089;&#1087;&#1086;&#1083;&#1085;&#1077;&#1085;&#1080;&#1077;%20&#1041;&#1044;&#1056;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hazov_IN\Local%20Settings\Temporary%20Internet%20Files\OLK2\&#1052;&#1086;&#1076;&#1077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Справочно"/>
      <sheetName val="Инфо"/>
      <sheetName val="СОК накладные (ТК-Бишкек)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КТ 13.1.1"/>
      <sheetName val="Списки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9">
          <cell r="E19" t="str">
            <v>L9</v>
          </cell>
          <cell r="K19">
            <v>0</v>
          </cell>
        </row>
        <row r="20">
          <cell r="D20">
            <v>0</v>
          </cell>
          <cell r="E20" t="str">
            <v>L10</v>
          </cell>
          <cell r="K20">
            <v>0</v>
          </cell>
        </row>
        <row r="21">
          <cell r="E21" t="str">
            <v>L10.1</v>
          </cell>
        </row>
        <row r="22">
          <cell r="D22">
            <v>0</v>
          </cell>
          <cell r="E22" t="str">
            <v>L10.2</v>
          </cell>
        </row>
        <row r="23">
          <cell r="D23">
            <v>0</v>
          </cell>
          <cell r="E23" t="str">
            <v>L11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 t="str">
            <v>L12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 t="str">
            <v>L12_1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 t="str">
            <v>L13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 t="str">
            <v>L13_1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 t="str">
            <v>L14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 t="str">
            <v>L15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 t="str">
            <v>L16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 t="str">
            <v>L17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 t="str">
            <v>L18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 t="str">
            <v>L19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D34">
            <v>0</v>
          </cell>
          <cell r="E34" t="str">
            <v>L20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6">
          <cell r="D36">
            <v>0</v>
          </cell>
          <cell r="E36" t="str">
            <v>L20.1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0</v>
          </cell>
          <cell r="E37" t="str">
            <v>L21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>
            <v>0</v>
          </cell>
          <cell r="E38" t="str">
            <v>L22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D39">
            <v>0</v>
          </cell>
          <cell r="E39" t="str">
            <v>L34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0</v>
          </cell>
          <cell r="E40" t="str">
            <v>L23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2">
          <cell r="D42">
            <v>0</v>
          </cell>
          <cell r="E42" t="str">
            <v>L24</v>
          </cell>
          <cell r="H42">
            <v>0</v>
          </cell>
          <cell r="I42">
            <v>0</v>
          </cell>
        </row>
        <row r="43">
          <cell r="D43">
            <v>0</v>
          </cell>
          <cell r="E43" t="str">
            <v>L25</v>
          </cell>
          <cell r="H43">
            <v>0</v>
          </cell>
          <cell r="I43">
            <v>0</v>
          </cell>
        </row>
        <row r="45">
          <cell r="D45">
            <v>0</v>
          </cell>
          <cell r="E45" t="str">
            <v>L25.1</v>
          </cell>
          <cell r="H45">
            <v>0</v>
          </cell>
          <cell r="I45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8">
          <cell r="A8">
            <v>0.04</v>
          </cell>
        </row>
        <row r="9">
          <cell r="A9">
            <v>0.05</v>
          </cell>
        </row>
        <row r="10">
          <cell r="A10">
            <v>0.06</v>
          </cell>
        </row>
        <row r="11">
          <cell r="A11">
            <v>7.0000000000000007E-2</v>
          </cell>
        </row>
        <row r="12">
          <cell r="A12">
            <v>0.08</v>
          </cell>
        </row>
      </sheetData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Расчет индексация"/>
      <sheetName val="TEHSHEET"/>
      <sheetName val="regs"/>
      <sheetName val="Регионы"/>
      <sheetName val="Показатели надежности и кач-ва"/>
      <sheetName val="Свод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L3" t="str">
            <v>1</v>
          </cell>
        </row>
        <row r="4">
          <cell r="L4" t="str">
            <v>2</v>
          </cell>
        </row>
        <row r="5">
          <cell r="L5" t="str">
            <v>3</v>
          </cell>
        </row>
        <row r="6">
          <cell r="L6" t="str">
            <v>4</v>
          </cell>
        </row>
        <row r="7">
          <cell r="L7" t="str">
            <v>5</v>
          </cell>
        </row>
        <row r="8">
          <cell r="F8" t="str">
            <v>Сбытовая организация</v>
          </cell>
          <cell r="L8" t="str">
            <v>6</v>
          </cell>
        </row>
        <row r="9">
          <cell r="F9" t="str">
            <v>ТСО</v>
          </cell>
          <cell r="L9" t="str">
            <v>7</v>
          </cell>
        </row>
        <row r="10">
          <cell r="L10" t="str">
            <v>8</v>
          </cell>
        </row>
        <row r="11">
          <cell r="L11" t="str">
            <v>9</v>
          </cell>
        </row>
        <row r="12">
          <cell r="L12" t="str">
            <v>10</v>
          </cell>
        </row>
        <row r="13">
          <cell r="F13" t="str">
            <v>матрешка сверху</v>
          </cell>
        </row>
        <row r="14">
          <cell r="F14" t="str">
            <v>матрешка снизу</v>
          </cell>
        </row>
        <row r="15">
          <cell r="F15" t="str">
            <v>ромашка</v>
          </cell>
        </row>
        <row r="20">
          <cell r="F20" t="str">
            <v>Городское население с газ.плитами</v>
          </cell>
        </row>
        <row r="21">
          <cell r="F21" t="str">
            <v>Городское население c эл.плитами</v>
          </cell>
        </row>
        <row r="22">
          <cell r="F22" t="str">
            <v>Городское население без плит</v>
          </cell>
        </row>
        <row r="23">
          <cell r="F23" t="str">
            <v>Прочее городское население</v>
          </cell>
        </row>
        <row r="24">
          <cell r="F24" t="str">
            <v>Сельское населения</v>
          </cell>
        </row>
        <row r="25">
          <cell r="F25" t="str">
            <v>Потребители, приравненные к населению</v>
          </cell>
        </row>
        <row r="26">
          <cell r="F26" t="str">
            <v>Бюджетные потребители</v>
          </cell>
        </row>
        <row r="27">
          <cell r="F27" t="str">
            <v>Прочие потребители</v>
          </cell>
        </row>
        <row r="31">
          <cell r="F31" t="str">
            <v>НН</v>
          </cell>
        </row>
        <row r="32">
          <cell r="F32" t="str">
            <v>ВН</v>
          </cell>
        </row>
        <row r="33">
          <cell r="F33" t="str">
            <v>СН1</v>
          </cell>
        </row>
        <row r="34">
          <cell r="F34" t="str">
            <v>СН2</v>
          </cell>
        </row>
      </sheetData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clone"/>
      <sheetName val="Свод по регионам"/>
      <sheetName val="Лист3"/>
      <sheetName val="TEHSHEET"/>
      <sheetName val="Справочники"/>
      <sheetName val="Томская область1"/>
      <sheetName val="et_union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ПРОГНОЗ_1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Lists"/>
      <sheetName val="Прилож.1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Гр5(о)"/>
      <sheetName val="I"/>
      <sheetName val="MTO REV.0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>
        <row r="5">
          <cell r="G5">
            <v>16503137.241579933</v>
          </cell>
        </row>
      </sheetData>
      <sheetData sheetId="36">
        <row r="5">
          <cell r="G5">
            <v>16503137.241579933</v>
          </cell>
        </row>
      </sheetData>
      <sheetData sheetId="37">
        <row r="5">
          <cell r="G5">
            <v>16503137.241579933</v>
          </cell>
        </row>
      </sheetData>
      <sheetData sheetId="38">
        <row r="5">
          <cell r="G5">
            <v>16503137.241579933</v>
          </cell>
        </row>
      </sheetData>
      <sheetData sheetId="39">
        <row r="5">
          <cell r="G5">
            <v>16503137.241579933</v>
          </cell>
        </row>
      </sheetData>
      <sheetData sheetId="40">
        <row r="5">
          <cell r="G5">
            <v>16503137.241579933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Гр5(о)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FES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  <sheetName val="Обновление"/>
      <sheetName val="Лог обновления"/>
      <sheetName val="modNVVZPlus"/>
      <sheetName val="modLongterm"/>
      <sheetName val="modRAB"/>
      <sheetName val="modNVVRAB"/>
      <sheetName val="Расшифровка расходов"/>
      <sheetName val="modUpdateStatus"/>
      <sheetName val="modUpdTemplMain"/>
      <sheetName val="modSheetTitle"/>
      <sheetName val="modfrmMethod"/>
      <sheetName val="modApplyMethods"/>
      <sheetName val="modSheetCostsDetails"/>
      <sheetName val=" "/>
      <sheetName val="2013"/>
    </sheetNames>
    <sheetDataSet>
      <sheetData sheetId="0"/>
      <sheetData sheetId="1" refreshError="1">
        <row r="5">
          <cell r="M5">
            <v>2010</v>
          </cell>
        </row>
      </sheetData>
      <sheetData sheetId="2"/>
      <sheetData sheetId="3"/>
      <sheetData sheetId="4"/>
      <sheetData sheetId="5"/>
      <sheetData sheetId="6">
        <row r="73">
          <cell r="M73">
            <v>40810.007922104065</v>
          </cell>
        </row>
      </sheetData>
      <sheetData sheetId="7"/>
      <sheetData sheetId="8">
        <row r="54">
          <cell r="G54">
            <v>0</v>
          </cell>
        </row>
      </sheetData>
      <sheetData sheetId="9">
        <row r="86">
          <cell r="G86">
            <v>0</v>
          </cell>
        </row>
      </sheetData>
      <sheetData sheetId="10">
        <row r="34">
          <cell r="K34">
            <v>0</v>
          </cell>
        </row>
      </sheetData>
      <sheetData sheetId="11">
        <row r="53">
          <cell r="AE53">
            <v>6455.9156000000003</v>
          </cell>
        </row>
      </sheetData>
      <sheetData sheetId="12">
        <row r="73">
          <cell r="AD73">
            <v>11010.599999999999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0">
          <cell r="L40">
            <v>5952.2370000000001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TEHSHEET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FES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Сводка-20"/>
      <sheetName val="Сводка"/>
      <sheetName val="ИТОГИ  по Н,Р,Э,Q"/>
      <sheetName val="TSheet"/>
      <sheetName val="Смета"/>
      <sheetName val="УЕ"/>
      <sheetName val="Список_форм"/>
      <sheetName val="Приложение_(ТЭЦ)_"/>
      <sheetName val="NEW-PANEL"/>
      <sheetName val="на 1 тут"/>
      <sheetName val="ф2 сап"/>
      <sheetName val="Т.16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TEHSHEET"/>
      <sheetName val="14б ДПН отчет"/>
      <sheetName val="16а Сводный анализ"/>
      <sheetName val="НЕДЕЛИ"/>
      <sheetName val="реализация⼘6㮧疽М"/>
      <sheetName val="_x005f_x0018_O_x005f_x0000__x005f_x0000__x005f_x0000_"/>
      <sheetName val="_x0018_O"/>
      <sheetName val="_x0018_O_x0000_"/>
      <sheetName val="Топливо2009"/>
      <sheetName val="2009"/>
      <sheetName val="_x0018_O?"/>
      <sheetName val="Таб1.1"/>
      <sheetName val="17"/>
      <sheetName val="Ф-1 (для АО-энерго)"/>
      <sheetName val="Ф-2 (для АО-энерго)"/>
      <sheetName val="свод"/>
      <sheetName val="Расчёт НВВ по RAB"/>
      <sheetName val="ПС 110 кВ №13 А"/>
      <sheetName val="Гр5(о)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6" refreshError="1"/>
      <sheetData sheetId="137" refreshError="1"/>
      <sheetData sheetId="138" refreshError="1"/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6" refreshError="1"/>
      <sheetData sheetId="267" refreshError="1"/>
      <sheetData sheetId="268" refreshError="1"/>
      <sheetData sheetId="269" refreshError="1"/>
      <sheetData sheetId="27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Главная для ТП"/>
      <sheetName val="1.15 (д.б.)"/>
      <sheetName val="реестр сф 2012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лан 2000"/>
      <sheetName val="Перегруппировка"/>
      <sheetName val="ПрЭС"/>
      <sheetName val="Заголовок"/>
      <sheetName val="на_1_тут"/>
      <sheetName val="ВАРИАНТ_3_РАБОЧИЙ"/>
      <sheetName val="план_2000"/>
      <sheetName val="Главная_для_ТП"/>
      <sheetName val="1_15_(д_б_)"/>
      <sheetName val="EKDEB90"/>
      <sheetName val="Смета_"/>
      <sheetName val="ФОТ по месяцам"/>
      <sheetName val="Смета ДУ и ПД"/>
      <sheetName val="Главная"/>
      <sheetName val="БДР"/>
      <sheetName val="прочие доходы"/>
      <sheetName val="ТЭП ТНС утв."/>
      <sheetName val="КПЭ"/>
      <sheetName val="ОНА,ОНО"/>
      <sheetName val="T0"/>
      <sheetName val="Т6"/>
      <sheetName val="1. свод филиалы"/>
      <sheetName val="1. ИА"/>
      <sheetName val="1. свод ЛЭ"/>
      <sheetName val="Смета2 проект. раб."/>
      <sheetName val="Drop down lists"/>
      <sheetName val="служебная"/>
      <sheetName val="Итоги"/>
      <sheetName val="Лист2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Update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Регионы"/>
      <sheetName val="Лист1"/>
    </sheetNames>
    <sheetDataSet>
      <sheetData sheetId="0" refreshError="1"/>
      <sheetData sheetId="1"/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 refreshError="1"/>
      <sheetData sheetId="4" refreshError="1"/>
      <sheetData sheetId="5" refreshError="1"/>
      <sheetData sheetId="6">
        <row r="11">
          <cell r="B11" t="str">
            <v>2011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1"/>
      <sheetName val="2"/>
      <sheetName val="3"/>
      <sheetName val="Расчет по полугодиям"/>
      <sheetName val="4"/>
      <sheetName val="5"/>
      <sheetName val="5.1"/>
      <sheetName val="6"/>
      <sheetName val="7"/>
      <sheetName val="P2.1"/>
      <sheetName val="P2.2"/>
      <sheetName val="8"/>
      <sheetName val="Непроизвод."/>
      <sheetName val="Производство"/>
      <sheetName val="Инвестиции"/>
      <sheetName val="Аренда имущества"/>
      <sheetName val="Расчёт расходов долгосрочный"/>
      <sheetName val="Комментарии"/>
      <sheetName val="Проверка"/>
      <sheetName val="modfrmCheckUpdates"/>
      <sheetName val="modfrmSecretCode"/>
      <sheetName val="TEHSHEET"/>
      <sheetName val="AllSheetsInThisWorkbook"/>
      <sheetName val="modListComs"/>
      <sheetName val="modListProv"/>
      <sheetName val="REESTR_ORG"/>
      <sheetName val="REESTR_FILTERED"/>
      <sheetName val="REESTR_MO"/>
      <sheetName val="modfrmReestr"/>
      <sheetName val="modReestr"/>
      <sheetName val="modHyp"/>
      <sheetName val="modUpdTemplMain"/>
      <sheetName val="modList00"/>
      <sheetName val="modList01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modList10"/>
      <sheetName val="modList16"/>
      <sheetName val="modList11"/>
      <sheetName val="modList12"/>
      <sheetName val="modList13"/>
      <sheetName val="modList14"/>
      <sheetName val="modList15"/>
    </sheetNames>
    <sheetDataSet>
      <sheetData sheetId="0"/>
      <sheetData sheetId="1"/>
      <sheetData sheetId="2">
        <row r="14">
          <cell r="F14">
            <v>2015</v>
          </cell>
        </row>
        <row r="18">
          <cell r="F18" t="str">
            <v>ОАО "ЮРЭСК"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Гр5(о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ПРОГНОЗ_1"/>
      <sheetName val="Lists"/>
      <sheetName val="Прилож.1"/>
      <sheetName val="I"/>
      <sheetName val="MTO REV.0"/>
      <sheetName val="Dati Caricati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17.2"/>
      <sheetName val="17.3"/>
      <sheetName val="24"/>
      <sheetName val="25"/>
      <sheetName val="P2.1"/>
      <sheetName val="перекрестка"/>
      <sheetName val="P2.1.2"/>
      <sheetName val="P2.1.3"/>
      <sheetName val="P2.2"/>
      <sheetName val="P2.2.2"/>
      <sheetName val="P2.2.3"/>
      <sheetName val="15"/>
      <sheetName val="18.2"/>
      <sheetName val="21.3"/>
      <sheetName val="Индексация"/>
      <sheetName val="Расчет индексация"/>
      <sheetName val="Ф-1 (для АО-энерго)"/>
      <sheetName val="Ф-2 (для АО-энерго)"/>
      <sheetName val="TEHSHEET"/>
      <sheetName val="Лист2"/>
    </sheetNames>
    <sheetDataSet>
      <sheetData sheetId="0" refreshError="1"/>
      <sheetData sheetId="1" refreshError="1">
        <row r="15">
          <cell r="B15">
            <v>2007</v>
          </cell>
        </row>
      </sheetData>
      <sheetData sheetId="2" refreshError="1">
        <row r="13">
          <cell r="E13" t="str">
            <v>Введите название региона</v>
          </cell>
        </row>
        <row r="21">
          <cell r="D21" t="str">
            <v>ООО "МинЭл"</v>
          </cell>
          <cell r="I21">
            <v>8614008550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9">
          <cell r="M19">
            <v>39.96</v>
          </cell>
          <cell r="R19">
            <v>44.662999999999997</v>
          </cell>
          <cell r="W19">
            <v>40</v>
          </cell>
          <cell r="AB19">
            <v>40</v>
          </cell>
        </row>
        <row r="23">
          <cell r="M23">
            <v>39.18</v>
          </cell>
          <cell r="R23">
            <v>44</v>
          </cell>
          <cell r="W23">
            <v>39.14</v>
          </cell>
          <cell r="AB23">
            <v>39.119999999999997</v>
          </cell>
        </row>
        <row r="30">
          <cell r="M30">
            <v>0.77</v>
          </cell>
          <cell r="R30">
            <v>0.66300000000000003</v>
          </cell>
          <cell r="W30">
            <v>0.85</v>
          </cell>
          <cell r="AB30">
            <v>0.87</v>
          </cell>
        </row>
      </sheetData>
      <sheetData sheetId="6" refreshError="1">
        <row r="11">
          <cell r="E11">
            <v>0</v>
          </cell>
        </row>
        <row r="19">
          <cell r="M19">
            <v>6.18</v>
          </cell>
          <cell r="R19">
            <v>6.2</v>
          </cell>
          <cell r="W19">
            <v>6.2</v>
          </cell>
          <cell r="AB19">
            <v>6.2</v>
          </cell>
        </row>
        <row r="23">
          <cell r="M23">
            <v>6.06</v>
          </cell>
          <cell r="R23">
            <v>6.06433</v>
          </cell>
          <cell r="W23">
            <v>6.06</v>
          </cell>
          <cell r="AB23">
            <v>6.06</v>
          </cell>
        </row>
        <row r="30">
          <cell r="M30">
            <v>0.12</v>
          </cell>
          <cell r="R30">
            <v>0.13567000000000001</v>
          </cell>
          <cell r="W30">
            <v>0.14000000000000001</v>
          </cell>
          <cell r="AB30">
            <v>0.14000000000000001</v>
          </cell>
        </row>
      </sheetData>
      <sheetData sheetId="7" refreshError="1"/>
      <sheetData sheetId="8" refreshError="1">
        <row r="9">
          <cell r="F9">
            <v>14.8</v>
          </cell>
          <cell r="G9">
            <v>14.8</v>
          </cell>
          <cell r="H9">
            <v>14.8</v>
          </cell>
          <cell r="I9">
            <v>14.8</v>
          </cell>
        </row>
        <row r="11">
          <cell r="F11">
            <v>14.8</v>
          </cell>
          <cell r="G11">
            <v>14.8</v>
          </cell>
          <cell r="H11">
            <v>14.8</v>
          </cell>
          <cell r="I11">
            <v>14.8</v>
          </cell>
        </row>
        <row r="13">
          <cell r="F13">
            <v>13.3</v>
          </cell>
          <cell r="G13">
            <v>14.8</v>
          </cell>
          <cell r="H13">
            <v>13.3</v>
          </cell>
          <cell r="I13">
            <v>13.3</v>
          </cell>
        </row>
        <row r="16">
          <cell r="F16">
            <v>13.3</v>
          </cell>
          <cell r="G16">
            <v>14.8</v>
          </cell>
          <cell r="H16">
            <v>13.3</v>
          </cell>
          <cell r="I16">
            <v>13.3</v>
          </cell>
        </row>
        <row r="18">
          <cell r="F18">
            <v>2653.35</v>
          </cell>
          <cell r="G18">
            <v>4456.2699999999995</v>
          </cell>
          <cell r="H18">
            <v>2653.35</v>
          </cell>
          <cell r="I18">
            <v>2338.92</v>
          </cell>
        </row>
        <row r="19">
          <cell r="F19">
            <v>4.8</v>
          </cell>
          <cell r="G19">
            <v>4.8</v>
          </cell>
          <cell r="H19">
            <v>4.8</v>
          </cell>
          <cell r="I19">
            <v>4.8</v>
          </cell>
        </row>
        <row r="20">
          <cell r="F20">
            <v>1.5900019650061468</v>
          </cell>
          <cell r="G20">
            <v>1.611</v>
          </cell>
          <cell r="H20">
            <v>1.5900019650061468</v>
          </cell>
          <cell r="I20">
            <v>1.5899976120834329</v>
          </cell>
        </row>
        <row r="23">
          <cell r="F23">
            <v>82</v>
          </cell>
          <cell r="G23">
            <v>13</v>
          </cell>
          <cell r="H23">
            <v>82</v>
          </cell>
          <cell r="I23">
            <v>82</v>
          </cell>
        </row>
        <row r="26">
          <cell r="F26">
            <v>200</v>
          </cell>
          <cell r="G26">
            <v>75</v>
          </cell>
          <cell r="H26">
            <v>200</v>
          </cell>
          <cell r="I26">
            <v>200</v>
          </cell>
        </row>
        <row r="29">
          <cell r="F29">
            <v>0</v>
          </cell>
          <cell r="G29">
            <v>15</v>
          </cell>
          <cell r="H29">
            <v>0</v>
          </cell>
          <cell r="I29">
            <v>0</v>
          </cell>
        </row>
        <row r="32">
          <cell r="F32">
            <v>12</v>
          </cell>
          <cell r="G32">
            <v>33</v>
          </cell>
          <cell r="H32">
            <v>12</v>
          </cell>
          <cell r="I32">
            <v>12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F41">
            <v>15</v>
          </cell>
          <cell r="G41">
            <v>15</v>
          </cell>
          <cell r="H41">
            <v>15</v>
          </cell>
          <cell r="I41">
            <v>15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F53">
            <v>1.5</v>
          </cell>
          <cell r="H53">
            <v>1.5</v>
          </cell>
          <cell r="I53">
            <v>1.5</v>
          </cell>
        </row>
        <row r="54">
          <cell r="F54">
            <v>1.5</v>
          </cell>
          <cell r="H54">
            <v>1.5</v>
          </cell>
          <cell r="I54">
            <v>1.5</v>
          </cell>
        </row>
        <row r="59">
          <cell r="F59">
            <v>115.55019115117649</v>
          </cell>
          <cell r="H59">
            <v>115.55019115117649</v>
          </cell>
          <cell r="I59">
            <v>115.55</v>
          </cell>
        </row>
      </sheetData>
      <sheetData sheetId="9" refreshError="1">
        <row r="9">
          <cell r="F9">
            <v>13.5</v>
          </cell>
          <cell r="G9">
            <v>13.4</v>
          </cell>
          <cell r="H9">
            <v>13.4</v>
          </cell>
          <cell r="J9">
            <v>13.4</v>
          </cell>
        </row>
        <row r="10">
          <cell r="F10">
            <v>0</v>
          </cell>
          <cell r="G10">
            <v>1915.56</v>
          </cell>
          <cell r="H10">
            <v>0</v>
          </cell>
          <cell r="J10">
            <v>0</v>
          </cell>
        </row>
        <row r="11">
          <cell r="F11">
            <v>2760.47</v>
          </cell>
          <cell r="G11">
            <v>0</v>
          </cell>
          <cell r="H11">
            <v>2760.47</v>
          </cell>
          <cell r="J11">
            <v>2760.47</v>
          </cell>
        </row>
        <row r="13">
          <cell r="F13">
            <v>16721.34</v>
          </cell>
          <cell r="G13">
            <v>17566.25</v>
          </cell>
          <cell r="H13">
            <v>16746.18</v>
          </cell>
          <cell r="J13">
            <v>16746.18</v>
          </cell>
        </row>
        <row r="14">
          <cell r="F14">
            <v>104.21</v>
          </cell>
          <cell r="G14">
            <v>104.21</v>
          </cell>
          <cell r="H14">
            <v>104.21</v>
          </cell>
          <cell r="J14">
            <v>104.21</v>
          </cell>
        </row>
        <row r="16">
          <cell r="F16">
            <v>51.11</v>
          </cell>
          <cell r="G16">
            <v>51.11</v>
          </cell>
          <cell r="H16">
            <v>51.11</v>
          </cell>
          <cell r="J16">
            <v>51.11</v>
          </cell>
        </row>
        <row r="19">
          <cell r="F19">
            <v>32.630000000000003</v>
          </cell>
          <cell r="G19">
            <v>0</v>
          </cell>
          <cell r="H19">
            <v>32.630000000000003</v>
          </cell>
          <cell r="J19">
            <v>32.630000000000003</v>
          </cell>
        </row>
        <row r="20">
          <cell r="F20">
            <v>13.49</v>
          </cell>
          <cell r="G20">
            <v>46.11</v>
          </cell>
          <cell r="H20">
            <v>13.49</v>
          </cell>
          <cell r="J20">
            <v>13.49</v>
          </cell>
        </row>
        <row r="28">
          <cell r="F28">
            <v>24.84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54">
          <cell r="F54">
            <v>13.4</v>
          </cell>
          <cell r="G54">
            <v>13.4</v>
          </cell>
          <cell r="H54">
            <v>13.4</v>
          </cell>
        </row>
        <row r="55">
          <cell r="G55">
            <v>1915.56</v>
          </cell>
        </row>
        <row r="56">
          <cell r="F56">
            <v>2760.47</v>
          </cell>
          <cell r="G56">
            <v>0</v>
          </cell>
          <cell r="H56">
            <v>2760.47</v>
          </cell>
        </row>
        <row r="58">
          <cell r="F58">
            <v>16733.759999999998</v>
          </cell>
          <cell r="G58">
            <v>17566.240000000002</v>
          </cell>
          <cell r="H58">
            <v>16746.18</v>
          </cell>
        </row>
        <row r="59">
          <cell r="F59">
            <v>104.21</v>
          </cell>
          <cell r="G59">
            <v>104.21</v>
          </cell>
          <cell r="H59">
            <v>104.21</v>
          </cell>
        </row>
        <row r="60">
          <cell r="F60">
            <v>0</v>
          </cell>
          <cell r="G60">
            <v>0</v>
          </cell>
          <cell r="H60">
            <v>0</v>
          </cell>
        </row>
        <row r="61">
          <cell r="F61">
            <v>51.11</v>
          </cell>
          <cell r="G61">
            <v>51.11</v>
          </cell>
          <cell r="H61">
            <v>51.11</v>
          </cell>
        </row>
        <row r="64">
          <cell r="F64">
            <v>32.630000000000003</v>
          </cell>
          <cell r="G64">
            <v>0</v>
          </cell>
          <cell r="H64">
            <v>32.630000000000003</v>
          </cell>
        </row>
        <row r="65">
          <cell r="F65">
            <v>13.49</v>
          </cell>
          <cell r="G65">
            <v>46.11</v>
          </cell>
          <cell r="H65">
            <v>13.49</v>
          </cell>
        </row>
        <row r="69">
          <cell r="F69">
            <v>2.9592476489028212</v>
          </cell>
          <cell r="G69">
            <v>2.9592480000000001</v>
          </cell>
          <cell r="H69">
            <v>2.9592476489028212</v>
          </cell>
          <cell r="I69">
            <v>2.1286759217793696</v>
          </cell>
          <cell r="J69">
            <v>0.5321689804448424</v>
          </cell>
          <cell r="K69">
            <v>0.5321689804448424</v>
          </cell>
          <cell r="L69">
            <v>0.5321689804448424</v>
          </cell>
          <cell r="M69">
            <v>0.5321689804448424</v>
          </cell>
        </row>
        <row r="70">
          <cell r="G70">
            <v>5.4545430000000001</v>
          </cell>
        </row>
        <row r="71">
          <cell r="F71">
            <v>4.3118189351181755</v>
          </cell>
          <cell r="H71">
            <v>4.3118189351181755</v>
          </cell>
          <cell r="I71">
            <v>4.3118189351181755</v>
          </cell>
          <cell r="J71">
            <v>1.0779547337795439</v>
          </cell>
          <cell r="K71">
            <v>1.0779547337795439</v>
          </cell>
          <cell r="L71">
            <v>1.0779547337795439</v>
          </cell>
          <cell r="M71">
            <v>1.0779547337795439</v>
          </cell>
        </row>
        <row r="72">
          <cell r="F72">
            <v>6.5468652044670765</v>
          </cell>
          <cell r="G72">
            <v>6.8130819999999996</v>
          </cell>
          <cell r="H72">
            <v>5.9046641775901065</v>
          </cell>
          <cell r="I72">
            <v>5.5415284756558334</v>
          </cell>
          <cell r="J72">
            <v>1.3853821189139583</v>
          </cell>
          <cell r="K72">
            <v>1.3853821189139583</v>
          </cell>
          <cell r="L72">
            <v>1.3853821189139583</v>
          </cell>
          <cell r="M72">
            <v>1.3853821189139583</v>
          </cell>
        </row>
        <row r="73">
          <cell r="F73">
            <v>6.595368572828991</v>
          </cell>
          <cell r="H73">
            <v>5.6558363905494113</v>
          </cell>
          <cell r="I73">
            <v>5.2893327529207781</v>
          </cell>
          <cell r="J73">
            <v>1.3223331882301945</v>
          </cell>
          <cell r="K73">
            <v>1.3223331882301945</v>
          </cell>
          <cell r="L73">
            <v>1.3223331882301945</v>
          </cell>
          <cell r="M73">
            <v>1.3223331882301945</v>
          </cell>
        </row>
        <row r="74">
          <cell r="F74">
            <v>0.33407226140780194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F76">
            <v>3.3333463773503693</v>
          </cell>
          <cell r="H76">
            <v>0</v>
          </cell>
          <cell r="I76">
            <v>0</v>
          </cell>
        </row>
        <row r="79">
          <cell r="F79">
            <v>0</v>
          </cell>
          <cell r="H79">
            <v>0</v>
          </cell>
          <cell r="I79">
            <v>0</v>
          </cell>
        </row>
        <row r="80">
          <cell r="F80">
            <v>4.8675565443084903</v>
          </cell>
          <cell r="G80">
            <v>5.9751320000000003</v>
          </cell>
          <cell r="H80">
            <v>0.37196885428253612</v>
          </cell>
          <cell r="I80">
            <v>0</v>
          </cell>
          <cell r="J80">
            <v>0</v>
          </cell>
        </row>
      </sheetData>
      <sheetData sheetId="10" refreshError="1">
        <row r="21">
          <cell r="D21">
            <v>19520.05</v>
          </cell>
          <cell r="E21">
            <v>0</v>
          </cell>
          <cell r="F21">
            <v>0</v>
          </cell>
          <cell r="I21">
            <v>1055.9100000000001</v>
          </cell>
        </row>
      </sheetData>
      <sheetData sheetId="11" refreshError="1"/>
      <sheetData sheetId="12" refreshError="1"/>
      <sheetData sheetId="13" refreshError="1">
        <row r="8">
          <cell r="E8">
            <v>0</v>
          </cell>
          <cell r="F8">
            <v>9349.0931425956423</v>
          </cell>
          <cell r="G8">
            <v>8016.7743580194056</v>
          </cell>
          <cell r="H8">
            <v>8993.6582019170419</v>
          </cell>
          <cell r="I8">
            <v>8153.2311460447454</v>
          </cell>
          <cell r="J8">
            <v>8106.5796056859435</v>
          </cell>
          <cell r="K8">
            <v>8308.6949777879909</v>
          </cell>
          <cell r="L8">
            <v>1.0170214081039761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9349.0931425956423</v>
          </cell>
          <cell r="G10">
            <v>8016.7743580194056</v>
          </cell>
          <cell r="H10">
            <v>8993.6582019170419</v>
          </cell>
          <cell r="I10">
            <v>8153.2311460447454</v>
          </cell>
          <cell r="J10">
            <v>8106.5796056859435</v>
          </cell>
          <cell r="K10">
            <v>8308.6949777879909</v>
          </cell>
          <cell r="L10">
            <v>1.0170214081039761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9349.0931425956423</v>
          </cell>
          <cell r="G13">
            <v>8016.7743580194056</v>
          </cell>
          <cell r="H13">
            <v>8993.6582019170419</v>
          </cell>
          <cell r="I13">
            <v>8153.2311460447454</v>
          </cell>
          <cell r="J13">
            <v>8106.5796056859435</v>
          </cell>
          <cell r="K13">
            <v>8308.6949777879909</v>
          </cell>
          <cell r="L13">
            <v>1.0170214081039761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62.1875</v>
          </cell>
          <cell r="G15">
            <v>64.762499999999989</v>
          </cell>
          <cell r="H15">
            <v>64.762499999999989</v>
          </cell>
          <cell r="I15">
            <v>68.449999999999989</v>
          </cell>
          <cell r="J15">
            <v>72.150000000000006</v>
          </cell>
          <cell r="K15">
            <v>76.47499999999998</v>
          </cell>
          <cell r="L15">
            <v>1.0569388149005983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62.1875</v>
          </cell>
          <cell r="G17">
            <v>64.762499999999989</v>
          </cell>
          <cell r="H17">
            <v>64.762499999999989</v>
          </cell>
          <cell r="I17">
            <v>68.449999999999989</v>
          </cell>
          <cell r="J17">
            <v>72.150000000000006</v>
          </cell>
          <cell r="K17">
            <v>76.47499999999998</v>
          </cell>
          <cell r="L17">
            <v>1.0569388149005983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62.1875</v>
          </cell>
          <cell r="G20">
            <v>64.762499999999989</v>
          </cell>
          <cell r="H20">
            <v>64.762499999999989</v>
          </cell>
          <cell r="I20">
            <v>68.449999999999989</v>
          </cell>
          <cell r="J20">
            <v>72.150000000000006</v>
          </cell>
          <cell r="K20">
            <v>76.47499999999998</v>
          </cell>
          <cell r="L20">
            <v>1.0569388149005983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E22">
            <v>0</v>
          </cell>
          <cell r="F22">
            <v>0.66517146691657114</v>
          </cell>
          <cell r="G22">
            <v>0.80783738081908507</v>
          </cell>
          <cell r="H22">
            <v>0.72009074112017679</v>
          </cell>
          <cell r="I22">
            <v>0.83954445512324416</v>
          </cell>
          <cell r="J22">
            <v>0.89001778196804593</v>
          </cell>
          <cell r="K22">
            <v>0.92042132012842026</v>
          </cell>
          <cell r="L22">
            <v>1.039249327967481</v>
          </cell>
        </row>
        <row r="23">
          <cell r="E23">
            <v>0</v>
          </cell>
          <cell r="F23">
            <v>9411.2806425956423</v>
          </cell>
          <cell r="G23">
            <v>8081.5368580194054</v>
          </cell>
          <cell r="H23">
            <v>9058.4207019170426</v>
          </cell>
          <cell r="I23">
            <v>8221.6811460447461</v>
          </cell>
          <cell r="J23">
            <v>8178.7296056859432</v>
          </cell>
          <cell r="K23">
            <v>8385.1699777879912</v>
          </cell>
          <cell r="L23">
            <v>1.0173412916982831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9411.2806425956423</v>
          </cell>
          <cell r="G25">
            <v>8081.5368580194054</v>
          </cell>
          <cell r="H25">
            <v>9058.4207019170426</v>
          </cell>
          <cell r="I25">
            <v>8221.6811460447461</v>
          </cell>
          <cell r="J25">
            <v>8178.7296056859432</v>
          </cell>
          <cell r="K25">
            <v>8385.1699777879912</v>
          </cell>
          <cell r="L25">
            <v>1.0173412916982831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9411.2806425956423</v>
          </cell>
          <cell r="G28">
            <v>8081.5368580194054</v>
          </cell>
          <cell r="H28">
            <v>9058.4207019170426</v>
          </cell>
          <cell r="I28">
            <v>8221.6811460447461</v>
          </cell>
          <cell r="J28">
            <v>8178.7296056859432</v>
          </cell>
          <cell r="K28">
            <v>8385.1699777879912</v>
          </cell>
          <cell r="L28">
            <v>1.0173412916982831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0</v>
          </cell>
          <cell r="F30">
            <v>0.12000000000000011</v>
          </cell>
          <cell r="G30">
            <v>0.13567000000000018</v>
          </cell>
          <cell r="H30">
            <v>0.14000000000000057</v>
          </cell>
          <cell r="I30">
            <v>0.14000000000000057</v>
          </cell>
          <cell r="J30">
            <v>0.14000000000000057</v>
          </cell>
          <cell r="K30">
            <v>0.14000000000000057</v>
          </cell>
          <cell r="L30">
            <v>1.0319156777474783</v>
          </cell>
        </row>
        <row r="31">
          <cell r="E31">
            <v>0</v>
          </cell>
          <cell r="F31">
            <v>0.12000000000000011</v>
          </cell>
          <cell r="G31">
            <v>0.13567000000000018</v>
          </cell>
          <cell r="H31">
            <v>0.14000000000000057</v>
          </cell>
          <cell r="I31">
            <v>0.14000000000000057</v>
          </cell>
          <cell r="J31">
            <v>0.14000000000000057</v>
          </cell>
          <cell r="K31">
            <v>0.14000000000000057</v>
          </cell>
          <cell r="L31">
            <v>1.0319156777474783</v>
          </cell>
        </row>
        <row r="32">
          <cell r="E32">
            <v>0</v>
          </cell>
          <cell r="F32">
            <v>0.12000000000000011</v>
          </cell>
          <cell r="G32">
            <v>0.13567000000000018</v>
          </cell>
          <cell r="H32">
            <v>0.14000000000000057</v>
          </cell>
          <cell r="I32">
            <v>0.14000000000000057</v>
          </cell>
          <cell r="J32">
            <v>0.14000000000000057</v>
          </cell>
          <cell r="K32">
            <v>0.14000000000000057</v>
          </cell>
          <cell r="L32">
            <v>1.0319156777474783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6535611.557358088</v>
          </cell>
          <cell r="G39">
            <v>4963967.0143358856</v>
          </cell>
          <cell r="H39">
            <v>5391917.0844744025</v>
          </cell>
          <cell r="I39">
            <v>4893857.825026609</v>
          </cell>
          <cell r="J39">
            <v>4868291.4319558945</v>
          </cell>
          <cell r="K39">
            <v>4991172.605826159</v>
          </cell>
          <cell r="L39">
            <v>0.98587637889075375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L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6">
          <cell r="E66">
            <v>0</v>
          </cell>
          <cell r="F66">
            <v>9411.2806425956423</v>
          </cell>
          <cell r="G66">
            <v>8081.5368580194054</v>
          </cell>
          <cell r="H66">
            <v>9058.4207019170426</v>
          </cell>
          <cell r="I66">
            <v>8221.6811460447461</v>
          </cell>
          <cell r="J66">
            <v>8178.7296056859432</v>
          </cell>
          <cell r="K66">
            <v>8385.1699777879912</v>
          </cell>
          <cell r="L66">
            <v>1.0173412916982831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 t="str">
            <v>31.12.</v>
          </cell>
          <cell r="D4" t="str">
            <v>2010 г.</v>
          </cell>
        </row>
        <row r="7">
          <cell r="C7" t="str">
            <v>ООО "Газпром энерго"</v>
          </cell>
        </row>
        <row r="8">
          <cell r="C8" t="str">
            <v>7736 186 950</v>
          </cell>
        </row>
        <row r="9">
          <cell r="C9" t="str">
            <v>40.10.2</v>
          </cell>
        </row>
        <row r="10">
          <cell r="C10" t="str">
            <v>65/16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117939, г.Москва, ул. Строителей, д.8 корп.1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  <row r="79">
          <cell r="C79" t="str">
            <v>630</v>
          </cell>
        </row>
        <row r="80">
          <cell r="C80" t="str">
            <v>640</v>
          </cell>
        </row>
        <row r="81">
          <cell r="C81" t="str">
            <v>650</v>
          </cell>
        </row>
        <row r="82">
          <cell r="C82" t="str">
            <v>660</v>
          </cell>
        </row>
        <row r="83">
          <cell r="C83" t="str">
            <v>690</v>
          </cell>
        </row>
        <row r="84">
          <cell r="C84" t="str">
            <v>700</v>
          </cell>
        </row>
      </sheetData>
      <sheetData sheetId="28" refreshError="1">
        <row r="5">
          <cell r="C5" t="str">
            <v>31.12</v>
          </cell>
          <cell r="D5" t="str">
            <v>2010 г.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9" refreshError="1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3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">
          <cell r="G13">
            <v>2101537.73</v>
          </cell>
        </row>
      </sheetData>
      <sheetData sheetId="18">
        <row r="5">
          <cell r="G5">
            <v>2222938.4948999998</v>
          </cell>
        </row>
      </sheetData>
      <sheetData sheetId="19"/>
      <sheetData sheetId="20">
        <row r="5">
          <cell r="G5">
            <v>2222938.4948999998</v>
          </cell>
        </row>
      </sheetData>
      <sheetData sheetId="21"/>
      <sheetData sheetId="22"/>
      <sheetData sheetId="23">
        <row r="5">
          <cell r="G5">
            <v>2222938.4948999998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>
        <row r="5">
          <cell r="G5">
            <v>2222938.4948999998</v>
          </cell>
        </row>
      </sheetData>
      <sheetData sheetId="41"/>
      <sheetData sheetId="42">
        <row r="13">
          <cell r="G13">
            <v>2101537.73</v>
          </cell>
        </row>
      </sheetData>
      <sheetData sheetId="43"/>
      <sheetData sheetId="44"/>
      <sheetData sheetId="45">
        <row r="5">
          <cell r="G5">
            <v>2222938.4948999998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/>
      <sheetData sheetId="57" refreshError="1"/>
      <sheetData sheetId="5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Титульный"/>
      <sheetName val="Ф-1 (для АО-энерго)"/>
      <sheetName val="Ф-2 (для АО-энерго)"/>
      <sheetName val="TEHSHEET"/>
      <sheetName val="Справочники"/>
      <sheetName val="Регионы"/>
    </sheetNames>
    <sheetDataSet>
      <sheetData sheetId="0" refreshError="1"/>
      <sheetData sheetId="1"/>
      <sheetData sheetId="2"/>
      <sheetData sheetId="3"/>
      <sheetData sheetId="4">
        <row r="12">
          <cell r="V12">
            <v>216.42</v>
          </cell>
          <cell r="W12">
            <v>216.42</v>
          </cell>
        </row>
        <row r="13">
          <cell r="X13">
            <v>196.97</v>
          </cell>
        </row>
        <row r="14">
          <cell r="Y14">
            <v>69.709999999999994</v>
          </cell>
        </row>
        <row r="20">
          <cell r="X20">
            <v>0.56999999999999995</v>
          </cell>
        </row>
        <row r="22">
          <cell r="W22">
            <v>12.5</v>
          </cell>
          <cell r="X22">
            <v>113.46</v>
          </cell>
          <cell r="Y22">
            <v>67.790000000000006</v>
          </cell>
          <cell r="AB22">
            <v>5</v>
          </cell>
        </row>
      </sheetData>
      <sheetData sheetId="5"/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7">
        <row r="10">
          <cell r="E10">
            <v>383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</sheetData>
      <sheetData sheetId="8" refreshError="1"/>
      <sheetData sheetId="9"/>
      <sheetData sheetId="10"/>
      <sheetData sheetId="11"/>
      <sheetData sheetId="12"/>
      <sheetData sheetId="13"/>
      <sheetData sheetId="14"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48">
          <cell r="B48" t="str">
            <v>Сбор на содержание милиции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2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Anlagevermögen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писки"/>
      <sheetName val="Стоимость ЭЭ"/>
      <sheetName val="6 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 refreshError="1"/>
      <sheetData sheetId="1" refreshError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Заголовок"/>
      <sheetName val="Списки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мощность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и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  <sheetName val="таблицы для расчетов28-04-08_20"/>
      <sheetName val="Свод"/>
      <sheetName val="Справочник"/>
      <sheetName val="Списки"/>
      <sheetName val="R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к2"/>
      <sheetName val="Anlagevermögen"/>
      <sheetName val="PL"/>
      <sheetName val="Дом"/>
      <sheetName val="Участок"/>
      <sheetName val="Контроль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Лист3"/>
      <sheetName val="Лист4"/>
      <sheetName val="Лист5"/>
      <sheetName val="Лист6"/>
      <sheetName val="Лист7"/>
      <sheetName val="Лист8"/>
      <sheetName val="Лист9"/>
    </sheetNames>
    <sheetDataSet>
      <sheetData sheetId="0"/>
      <sheetData sheetId="1"/>
      <sheetData sheetId="2"/>
      <sheetData sheetId="3"/>
      <sheetData sheetId="4" refreshError="1">
        <row r="12">
          <cell r="H12">
            <v>41</v>
          </cell>
          <cell r="I12">
            <v>6405</v>
          </cell>
        </row>
        <row r="13">
          <cell r="I13">
            <v>557</v>
          </cell>
        </row>
        <row r="14">
          <cell r="J14">
            <v>3466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8"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/>
      <sheetData sheetId="6" refreshError="1">
        <row r="10">
          <cell r="B10" t="str">
            <v>БП №1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>
        <row r="7"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/>
      <sheetData sheetId="10" refreshError="1"/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12">
          <cell r="H12" t="str">
            <v>План по смете или расходам из прибыли (без НДС)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4">
          <cell r="K4">
            <v>0</v>
          </cell>
        </row>
      </sheetData>
      <sheetData sheetId="97">
        <row r="6">
          <cell r="F6">
            <v>87885</v>
          </cell>
        </row>
      </sheetData>
      <sheetData sheetId="98">
        <row r="4">
          <cell r="K4">
            <v>0</v>
          </cell>
        </row>
      </sheetData>
      <sheetData sheetId="99">
        <row r="4">
          <cell r="K4">
            <v>0</v>
          </cell>
        </row>
      </sheetData>
      <sheetData sheetId="100" refreshError="1"/>
      <sheetData sheetId="101">
        <row r="4">
          <cell r="K4">
            <v>0</v>
          </cell>
        </row>
      </sheetData>
      <sheetData sheetId="102" refreshError="1"/>
      <sheetData sheetId="103" refreshError="1"/>
      <sheetData sheetId="104" refreshError="1"/>
      <sheetData sheetId="105">
        <row r="4">
          <cell r="K4">
            <v>0</v>
          </cell>
        </row>
      </sheetData>
      <sheetData sheetId="106" refreshError="1"/>
      <sheetData sheetId="107" refreshError="1"/>
      <sheetData sheetId="108" refreshError="1"/>
      <sheetData sheetId="109">
        <row r="7">
          <cell r="G7">
            <v>2769</v>
          </cell>
        </row>
      </sheetData>
      <sheetData sheetId="110">
        <row r="4">
          <cell r="K4">
            <v>0</v>
          </cell>
        </row>
      </sheetData>
      <sheetData sheetId="111">
        <row r="4">
          <cell r="K4">
            <v>0</v>
          </cell>
        </row>
      </sheetData>
      <sheetData sheetId="112">
        <row r="4">
          <cell r="K4">
            <v>0</v>
          </cell>
        </row>
      </sheetData>
      <sheetData sheetId="113">
        <row r="4">
          <cell r="K4">
            <v>0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5"/>
      <sheetName val="6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И-1-1-П"/>
      <sheetName val="БИ-1-2-П"/>
      <sheetName val="БИ-2-3-П"/>
      <sheetName val="БИ-2-4-П"/>
      <sheetName val="БИ-2-5-П"/>
      <sheetName val="БИ-2-6-П"/>
      <sheetName val="БИ-2-7-П"/>
      <sheetName val="БИ-2-8-П"/>
      <sheetName val="БИ-2-9-П"/>
      <sheetName val="справочник"/>
      <sheetName val="методика"/>
      <sheetName val="Бюджетные формы.Инвестиции v.2"/>
      <sheetName val="FES"/>
      <sheetName val="на 1 тут"/>
      <sheetName val="5"/>
      <sheetName val="7"/>
      <sheetName val="12_1"/>
      <sheetName val="Восстановл_Лист30"/>
      <sheetName val="Восстановл_Лист13"/>
      <sheetName val="Восстановл_Лист8"/>
      <sheetName val="Восстановл_Лист3"/>
      <sheetName val="Восстановл_Лист12"/>
      <sheetName val="Восстановл_Лист23"/>
      <sheetName val="Восстановл_Лист32"/>
      <sheetName val="Восстановл_Лист29"/>
      <sheetName val="Восстановл_Лист5"/>
      <sheetName val="Восстановл_Лист21"/>
      <sheetName val="Восстановл_Лист10"/>
      <sheetName val="Восстановл_Лист4"/>
      <sheetName val="Восстановл_Лист9"/>
      <sheetName val="Восстановл_Лист6"/>
      <sheetName val="Восстановл_Лист2"/>
      <sheetName val="Восстановл_Лист27"/>
      <sheetName val="Восстановл_Лист14"/>
      <sheetName val="Восстановл_Лист15"/>
      <sheetName val="Восстановл_Лист16"/>
      <sheetName val="Восстановл_Лист7"/>
      <sheetName val="Восстановл_Лист17"/>
      <sheetName val="Восстановл_Лист35"/>
      <sheetName val="Восстановл_Лист31"/>
      <sheetName val="Бюджетные_формы_Инвестиции_v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5">
          <cell r="L135" t="str">
            <v>321.0102.12.2</v>
          </cell>
        </row>
        <row r="136">
          <cell r="L136" t="str">
            <v>321.0102.12.3</v>
          </cell>
        </row>
        <row r="137">
          <cell r="L137" t="str">
            <v>321.0102.12.4</v>
          </cell>
        </row>
        <row r="138">
          <cell r="L138" t="str">
            <v>321.0102.20</v>
          </cell>
        </row>
        <row r="139">
          <cell r="L139" t="str">
            <v>321.0103.00</v>
          </cell>
        </row>
        <row r="140">
          <cell r="L140" t="str">
            <v>321.0104.00</v>
          </cell>
        </row>
        <row r="141">
          <cell r="L141" t="str">
            <v>321.0104.10</v>
          </cell>
        </row>
        <row r="142">
          <cell r="L142" t="str">
            <v>321.0104.11</v>
          </cell>
        </row>
        <row r="143">
          <cell r="L143" t="str">
            <v>321.0104.12</v>
          </cell>
        </row>
        <row r="144">
          <cell r="L144" t="str">
            <v>321.0104.13</v>
          </cell>
        </row>
        <row r="145">
          <cell r="L145" t="str">
            <v>321.0104.20</v>
          </cell>
        </row>
        <row r="146">
          <cell r="L146" t="str">
            <v>321.0105.00</v>
          </cell>
        </row>
        <row r="147">
          <cell r="L147" t="str">
            <v>321.0106.00</v>
          </cell>
        </row>
        <row r="150">
          <cell r="L150" t="str">
            <v>322.0110.00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35"/>
      <sheetName val="Списки"/>
      <sheetName val="TEHSHEET"/>
      <sheetName val="SHPZ"/>
      <sheetName val="16"/>
      <sheetName val="18.2"/>
      <sheetName val="4"/>
      <sheetName val="6"/>
      <sheetName val="перекрестка"/>
      <sheetName val="15"/>
      <sheetName val="17.1"/>
      <sheetName val="2.3"/>
      <sheetName val="20"/>
      <sheetName val="27"/>
      <sheetName val="P2.1"/>
      <sheetName val="эл ст"/>
      <sheetName val="т. 1.12.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Гр5(о)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Лист13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топография"/>
      <sheetName val="ТЭП ПД "/>
      <sheetName val="Исходные данные тариф электрика"/>
      <sheetName val="Лизинг ДГУ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мар 2001"/>
      <sheetName val="Лист1"/>
      <sheetName val="УФ-61"/>
      <sheetName val="Рейтинг"/>
      <sheetName val="ИТ-бюджет"/>
      <sheetName val="ONEX_SIM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ф сплавы"/>
      <sheetName val="цены цехов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Титульный"/>
      <sheetName val="Опции"/>
      <sheetName val="План Газпрома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Сентябрь"/>
      <sheetName val="TECHSHEET"/>
      <sheetName val="~5047955"/>
      <sheetName val="сети 2007"/>
      <sheetName val="FES"/>
      <sheetName val="Справочно"/>
      <sheetName val="01-02 (БДиР Общества)"/>
      <sheetName val="УП _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ЕИАС"/>
      <sheetName val="Справочник"/>
      <sheetName val="Кинд"/>
      <sheetName val="П1 к п4.1.1. ГСМ  (Александра)"/>
      <sheetName val="П1 к п4.1.1. ГСМ "/>
      <sheetName val="П1 к п4.1.12. Масла"/>
      <sheetName val="П2 к п4.1.2. Материалы"/>
      <sheetName val="мат по прогр энергоэф"/>
      <sheetName val="П3 к п4.2 и 4.7.4.12 Комм. расх"/>
      <sheetName val="П5 к п4.6. Ремонт ОС"/>
      <sheetName val="4.6.То1, ТО2, СО, ТР"/>
      <sheetName val="П7 к п4.7.3.Налоги "/>
      <sheetName val="Налог на землю"/>
      <sheetName val="П8 к п4.7.4.1.связь"/>
      <sheetName val="П 9 к п4.7.4.2.охрана "/>
      <sheetName val="П10 к п4.7.4.3.ИК"/>
      <sheetName val="П12 к п4.7.4.5.Охрана труда"/>
      <sheetName val="П13 к п4.7.4.6.Аренда"/>
      <sheetName val="П13а к п.4.7.4.6.Раренда ЦЗ"/>
      <sheetName val="П13а к п.4.7.4.6.Раренда ДЗ "/>
      <sheetName val="П14 к п4.7.4.7Командировки"/>
      <sheetName val="4.7.4.9.Страхование"/>
      <sheetName val="Расчет ОСАГО"/>
      <sheetName val="4.7.4.12.Прочие услуги"/>
      <sheetName val="Диагностика"/>
      <sheetName val="Подписка"/>
      <sheetName val="П18 к п.5.1"/>
      <sheetName val="П18 к п.5.2"/>
      <sheetName val="П20 к п. 5.3"/>
      <sheetName val="Лист1"/>
      <sheetName val="БФ-2-13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регламент"/>
      <sheetName val="задания"/>
      <sheetName val="БИ-1-1-П"/>
      <sheetName val="БИ-2-2-П"/>
      <sheetName val="БИ-2-3-П"/>
      <sheetName val="БИ-2-4-П"/>
      <sheetName val="БИ-2-5-П"/>
      <sheetName val="БИ-2-6-П"/>
      <sheetName val="БИ-2-7-П"/>
      <sheetName val="БИ-2-8-П"/>
      <sheetName val="справочник"/>
      <sheetName val="Баланс"/>
      <sheetName val="Макр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L7" t="str">
            <v>300.0001.200</v>
          </cell>
        </row>
        <row r="9">
          <cell r="L9" t="str">
            <v>300.0001.300</v>
          </cell>
        </row>
        <row r="10">
          <cell r="L10" t="str">
            <v>300.0002.000</v>
          </cell>
        </row>
        <row r="15">
          <cell r="L15" t="str">
            <v>300.0002.500</v>
          </cell>
        </row>
        <row r="20">
          <cell r="L20" t="str">
            <v>311.1101.00</v>
          </cell>
        </row>
        <row r="21">
          <cell r="L21" t="str">
            <v>311.1102.01</v>
          </cell>
        </row>
        <row r="23">
          <cell r="L23" t="str">
            <v>311.1102.11</v>
          </cell>
        </row>
        <row r="24">
          <cell r="L24" t="str">
            <v>311.1102.11.1</v>
          </cell>
        </row>
        <row r="25">
          <cell r="L25" t="str">
            <v>311.1102.11.2</v>
          </cell>
        </row>
        <row r="26">
          <cell r="L26" t="str">
            <v>311.1102.11.3</v>
          </cell>
        </row>
        <row r="27">
          <cell r="L27" t="str">
            <v>311.1102.11.4</v>
          </cell>
        </row>
        <row r="29">
          <cell r="L29" t="str">
            <v>311.1102.12.1</v>
          </cell>
        </row>
        <row r="31">
          <cell r="L31" t="str">
            <v>311.1102.12.3</v>
          </cell>
        </row>
        <row r="32">
          <cell r="L32" t="str">
            <v>311.1102.12.4</v>
          </cell>
        </row>
        <row r="37">
          <cell r="L37" t="str">
            <v>311.1104.20</v>
          </cell>
        </row>
        <row r="42">
          <cell r="L42" t="str">
            <v>311.2101.00</v>
          </cell>
        </row>
        <row r="43">
          <cell r="L43" t="str">
            <v>311.2102.01</v>
          </cell>
        </row>
        <row r="45">
          <cell r="L45" t="str">
            <v>311.2102.11</v>
          </cell>
        </row>
        <row r="46">
          <cell r="L46" t="str">
            <v>311.2102.11.1</v>
          </cell>
        </row>
        <row r="47">
          <cell r="L47" t="str">
            <v>311.2102.11.2</v>
          </cell>
        </row>
        <row r="48">
          <cell r="L48" t="str">
            <v>311.2102.11.3</v>
          </cell>
        </row>
        <row r="49">
          <cell r="L49" t="str">
            <v>311.2102.11.4</v>
          </cell>
        </row>
        <row r="50">
          <cell r="L50" t="str">
            <v>311.2102.12</v>
          </cell>
        </row>
        <row r="51">
          <cell r="L51" t="str">
            <v>311.2102.12.1</v>
          </cell>
        </row>
        <row r="59">
          <cell r="L59" t="str">
            <v>311.2104.20</v>
          </cell>
        </row>
      </sheetData>
      <sheetData sheetId="12" refreshError="1"/>
      <sheetData sheetId="1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Журнал_печати"/>
      <sheetName val="Справочники"/>
      <sheetName val="СписочнаяЧисленность"/>
      <sheetName val="ПРОГНОЗ_1"/>
      <sheetName val="ИТ-бюджет"/>
      <sheetName val="SHPZ"/>
      <sheetName val="эл ст"/>
      <sheetName val="Производство электроэнергии"/>
      <sheetName val="Лист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Детализация"/>
      <sheetName val="Справочник затрат_СБ"/>
      <sheetName val="15.э"/>
      <sheetName val="Лизинг"/>
      <sheetName val="P-99b"/>
      <sheetName val="даты"/>
      <sheetName val="Аморт_осн"/>
      <sheetName val="Заголовок"/>
      <sheetName val="Прил_9"/>
      <sheetName val="SHPZ"/>
      <sheetName val="1.411.1"/>
      <sheetName val="ИПР ф.24"/>
      <sheetName val="ИП09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Data"/>
      <sheetName val="База по сделкам"/>
      <sheetName val="ИТОГИ  по Н,Р,Э,Q"/>
      <sheetName val="Заголовок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штат"/>
      <sheetName val="т1_15_смета8а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Temp_TOV"/>
      <sheetName val="Списки"/>
      <sheetName val="Дебет_Кредит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ф.2 за 4 кв.2005"/>
      <sheetName val="FEK 2002.Н"/>
      <sheetName val="Приложение 2.1"/>
      <sheetName val="Титульный лист С-П"/>
      <sheetName val="ФИНПЛАН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расшифровка"/>
      <sheetName val="FES"/>
      <sheetName val="Лист1"/>
      <sheetName val="Тарифы _ЗН"/>
      <sheetName val="Тарифы _СК"/>
      <sheetName val="июнь9"/>
      <sheetName val="исходные данные"/>
      <sheetName val="Исходные"/>
      <sheetName val="Номенклатура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AddList"/>
      <sheetName val="AddList "/>
      <sheetName val="Настр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эл ст"/>
      <sheetName val="Model_RAB_MRSK_svod"/>
      <sheetName val="тар"/>
      <sheetName val="т1.15(смета8а)"/>
      <sheetName val="Data"/>
      <sheetName val="Гр5(о)"/>
      <sheetName val="Справочники"/>
      <sheetName val="Model_RAB_MRSK_svod.xls"/>
      <sheetName val="ИТОГИ  по Н,Р,Э,Q"/>
      <sheetName val="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Гр5(о)"/>
      <sheetName val="ИТ-бюджет"/>
      <sheetName val="тар"/>
      <sheetName val="т1.15(смета8а)"/>
      <sheetName val="Лист13"/>
      <sheetName val="Ввод данных"/>
      <sheetName val="Исходные данные и тариф ЭЛЕКТР"/>
      <sheetName val="ПРОГНОЗ_1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Производство электроэнергии"/>
      <sheetName val="Т12"/>
      <sheetName val="Т3"/>
      <sheetName val="Т6"/>
      <sheetName val="Data"/>
      <sheetName val="Данные"/>
      <sheetName val="Справочник"/>
      <sheetName val="эл ст"/>
      <sheetName val=" НВВ передача"/>
      <sheetName val="6"/>
      <sheetName val="Заголовок"/>
      <sheetName val="Настройки"/>
      <sheetName val="01"/>
      <sheetName val="Ф-2 (для АО-энерго)"/>
      <sheetName val="2002(v1)"/>
      <sheetName val="Параметры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Данные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FES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расчет тарифов"/>
      <sheetName val="ОПТ"/>
      <sheetName val="#ССЫЛКА"/>
      <sheetName val="T0"/>
      <sheetName val="T25"/>
      <sheetName val="T31"/>
      <sheetName val="форма-прил к ф№1"/>
      <sheetName val="FES"/>
      <sheetName val="ИТ-бюджет"/>
      <sheetName val="ПРОГНОЗ_1"/>
      <sheetName val="Факторный анализ_планы по комби"/>
      <sheetName val="Лист13"/>
      <sheetName val="Данные"/>
      <sheetName val="эл ст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рёзово по тарифу 2012"/>
      <sheetName val="Прил 1"/>
      <sheetName val="Прил 2 "/>
      <sheetName val="Берёзово по тарифу 2011-2012"/>
      <sheetName val="По всем "/>
      <sheetName val="Бюджет по потерям"/>
      <sheetName val="ОПТ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ОПТ"/>
      <sheetName val="АНАЛИТ"/>
      <sheetName val="ПРОГНОЗ_1"/>
      <sheetName val="ИТ-бюджет"/>
      <sheetName val="Регионы"/>
      <sheetName val="pred"/>
      <sheetName val="Исходные"/>
      <sheetName val="РАСЧЕТ"/>
      <sheetName val="ф2"/>
      <sheetName val="Т2"/>
      <sheetName val="2007"/>
      <sheetName val="имена"/>
      <sheetName val="НВВ утв тарифы"/>
      <sheetName val="Справочники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Нас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АНАЛИТ"/>
      <sheetName val="Лист13"/>
      <sheetName val="TEHSHEET"/>
      <sheetName val="СписочнаяЧисленность"/>
      <sheetName val="КТ 13.1.1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Э-63.xls"/>
      <sheetName val="52. Э-63"/>
      <sheetName val="КС"/>
      <sheetName val="КнЭС"/>
      <sheetName val="Расчет расходов"/>
      <sheetName val="расчет тарифов"/>
      <sheetName val="ИТ-бюджет"/>
      <sheetName val="15"/>
      <sheetName val="6"/>
      <sheetName val="18.2"/>
      <sheetName val="20"/>
      <sheetName val="27"/>
      <sheetName val="16"/>
      <sheetName val="P2.1"/>
      <sheetName val="17.1"/>
      <sheetName val="4"/>
      <sheetName val="перекрестка"/>
      <sheetName val="2.3"/>
      <sheetName val="21.3"/>
      <sheetName val="26"/>
      <sheetName val="25"/>
      <sheetName val="21"/>
      <sheetName val="19"/>
      <sheetName val="23"/>
      <sheetName val="Справочники"/>
      <sheetName val="22"/>
      <sheetName val="24"/>
      <sheetName val="28"/>
      <sheetName val="29"/>
      <sheetName val=""/>
      <sheetName val="1.6.12 мес (5)"/>
      <sheetName val="#ССЫЛКА"/>
      <sheetName val="T0"/>
      <sheetName val="T25"/>
      <sheetName val="T31"/>
      <sheetName val="форма-прил к ф№1"/>
      <sheetName val="FES"/>
      <sheetName val="ОП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статей"/>
      <sheetName val="2016 свод"/>
      <sheetName val="Свод по месяцам "/>
    </sheetNames>
    <sheetDataSet>
      <sheetData sheetId="0" refreshError="1"/>
      <sheetData sheetId="1">
        <row r="13">
          <cell r="D13" t="e">
            <v>#N/A</v>
          </cell>
          <cell r="E13" t="str">
            <v>20.01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0.15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0.15</v>
          </cell>
        </row>
        <row r="14">
          <cell r="C14" t="str">
            <v>1103. Аренда оборудования, зданий и сооружений (муниципальной собственности)</v>
          </cell>
          <cell r="D14" t="str">
            <v>6.1</v>
          </cell>
          <cell r="E14" t="str">
            <v>20.01</v>
          </cell>
          <cell r="F14" t="str">
            <v>2.11.1.</v>
          </cell>
          <cell r="G14">
            <v>167525.12</v>
          </cell>
          <cell r="H14">
            <v>1950849.8699999999</v>
          </cell>
          <cell r="I14">
            <v>34962</v>
          </cell>
          <cell r="J14">
            <v>525681.36</v>
          </cell>
          <cell r="K14">
            <v>487312.62</v>
          </cell>
          <cell r="L14">
            <v>11876.22</v>
          </cell>
          <cell r="M14">
            <v>1535425.27</v>
          </cell>
          <cell r="N14">
            <v>0</v>
          </cell>
          <cell r="O14">
            <v>0</v>
          </cell>
          <cell r="P14">
            <v>10820.06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100665.22</v>
          </cell>
          <cell r="AC14">
            <v>0</v>
          </cell>
          <cell r="AD14">
            <v>4825117.7399999993</v>
          </cell>
        </row>
        <row r="15">
          <cell r="C15" t="str">
            <v>1104. Аренда оборудования, зданий и сооружений (НЕ Муниципалитет)</v>
          </cell>
          <cell r="D15" t="str">
            <v>6.1</v>
          </cell>
          <cell r="E15" t="str">
            <v>20.01</v>
          </cell>
          <cell r="F15" t="str">
            <v>2.11.2.</v>
          </cell>
          <cell r="G15">
            <v>0</v>
          </cell>
          <cell r="H15">
            <v>5002873.6899999995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6744934.8200000003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292953.12</v>
          </cell>
          <cell r="AC15">
            <v>0</v>
          </cell>
          <cell r="AD15">
            <v>12040761.629999999</v>
          </cell>
        </row>
        <row r="16">
          <cell r="C16" t="str">
            <v>1105. Аренда земли</v>
          </cell>
          <cell r="D16" t="str">
            <v>6.1</v>
          </cell>
          <cell r="E16" t="str">
            <v>20.01</v>
          </cell>
          <cell r="F16" t="str">
            <v>2.11.2.</v>
          </cell>
          <cell r="G16">
            <v>0</v>
          </cell>
          <cell r="H16">
            <v>96474.5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45.53</v>
          </cell>
          <cell r="Q16">
            <v>0</v>
          </cell>
          <cell r="R16">
            <v>0</v>
          </cell>
          <cell r="S16">
            <v>0</v>
          </cell>
          <cell r="T16">
            <v>1622.5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841.55</v>
          </cell>
          <cell r="AC16">
            <v>0</v>
          </cell>
          <cell r="AD16">
            <v>98984.08</v>
          </cell>
        </row>
        <row r="17">
          <cell r="C17" t="str">
            <v>1106. Лизинг оборудования</v>
          </cell>
          <cell r="D17" t="str">
            <v>7</v>
          </cell>
          <cell r="E17" t="str">
            <v>20.01</v>
          </cell>
          <cell r="F17" t="str">
            <v>3.</v>
          </cell>
          <cell r="G17">
            <v>0</v>
          </cell>
          <cell r="H17">
            <v>843211.68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3181742.57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4024954.25</v>
          </cell>
        </row>
        <row r="18">
          <cell r="C18" t="str">
            <v>1109. Услуги (работы) по капитальным ремонтам (учитываемые в НУ)</v>
          </cell>
          <cell r="D18" t="str">
            <v>8.1</v>
          </cell>
          <cell r="E18" t="str">
            <v>20.01</v>
          </cell>
          <cell r="F18" t="str">
            <v>2.10.3.4.</v>
          </cell>
          <cell r="G18">
            <v>0</v>
          </cell>
          <cell r="H18">
            <v>0</v>
          </cell>
          <cell r="I18">
            <v>9585435.5999999996</v>
          </cell>
          <cell r="J18">
            <v>0</v>
          </cell>
          <cell r="K18">
            <v>0</v>
          </cell>
          <cell r="L18">
            <v>0</v>
          </cell>
          <cell r="M18">
            <v>20595509.170000002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30180944.770000003</v>
          </cell>
        </row>
        <row r="19">
          <cell r="C19" t="str">
            <v>1113. Услуги (работы по текущим ремонтам)</v>
          </cell>
          <cell r="D19" t="str">
            <v>8.1</v>
          </cell>
          <cell r="E19" t="str">
            <v>20.01</v>
          </cell>
          <cell r="F19" t="str">
            <v>2.10.3.4.</v>
          </cell>
          <cell r="G19">
            <v>0</v>
          </cell>
          <cell r="H19">
            <v>977727.97</v>
          </cell>
          <cell r="I19">
            <v>0</v>
          </cell>
          <cell r="J19">
            <v>81355.929999999993</v>
          </cell>
          <cell r="K19">
            <v>30746</v>
          </cell>
          <cell r="L19">
            <v>0</v>
          </cell>
          <cell r="M19">
            <v>277390.01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1367219.91</v>
          </cell>
        </row>
        <row r="20">
          <cell r="C20" t="str">
            <v>1114. Материалы  на текущий ремонт.</v>
          </cell>
          <cell r="D20" t="str">
            <v>9.1</v>
          </cell>
          <cell r="E20" t="str">
            <v>20.01</v>
          </cell>
          <cell r="F20" t="str">
            <v>2.8.2.</v>
          </cell>
          <cell r="G20">
            <v>455.4</v>
          </cell>
          <cell r="H20">
            <v>2100.0500000000002</v>
          </cell>
          <cell r="I20">
            <v>64823.44</v>
          </cell>
          <cell r="J20">
            <v>0</v>
          </cell>
          <cell r="K20">
            <v>60020.53</v>
          </cell>
          <cell r="L20">
            <v>0</v>
          </cell>
          <cell r="M20">
            <v>165630.51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293029.93</v>
          </cell>
        </row>
        <row r="21">
          <cell r="C21" t="str">
            <v>1116. Техническое обслуживание ООС</v>
          </cell>
          <cell r="D21" t="str">
            <v>8.1</v>
          </cell>
          <cell r="E21" t="str">
            <v>20.01</v>
          </cell>
          <cell r="F21" t="str">
            <v>2.10.3.4.</v>
          </cell>
          <cell r="G21">
            <v>0</v>
          </cell>
          <cell r="H21">
            <v>0</v>
          </cell>
          <cell r="I21">
            <v>17400</v>
          </cell>
          <cell r="J21">
            <v>0</v>
          </cell>
          <cell r="K21">
            <v>31430</v>
          </cell>
          <cell r="L21">
            <v>0</v>
          </cell>
          <cell r="M21">
            <v>42372.88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91202.880000000005</v>
          </cell>
        </row>
        <row r="22">
          <cell r="C22" t="str">
            <v>1122. Расходы на экспертизу (тех. проекты)</v>
          </cell>
          <cell r="D22" t="e">
            <v>#N/A</v>
          </cell>
          <cell r="E22" t="str">
            <v>20.01</v>
          </cell>
          <cell r="G22">
            <v>0</v>
          </cell>
          <cell r="H22">
            <v>0</v>
          </cell>
          <cell r="I22">
            <v>8500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8500</v>
          </cell>
        </row>
        <row r="23">
          <cell r="C23" t="str">
            <v>1123. Запасные части на текущий ремонт ООС</v>
          </cell>
          <cell r="D23" t="str">
            <v>9.1</v>
          </cell>
          <cell r="E23" t="str">
            <v>20.01</v>
          </cell>
          <cell r="F23" t="str">
            <v>2.8.2.</v>
          </cell>
          <cell r="G23">
            <v>617692.74</v>
          </cell>
          <cell r="H23">
            <v>2088587.79</v>
          </cell>
          <cell r="I23">
            <v>892836.64</v>
          </cell>
          <cell r="J23">
            <v>1137266.07</v>
          </cell>
          <cell r="K23">
            <v>1155422.73</v>
          </cell>
          <cell r="L23">
            <v>164106.67000000001</v>
          </cell>
          <cell r="M23">
            <v>4194818.5199999996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6360.92</v>
          </cell>
          <cell r="AC23">
            <v>0</v>
          </cell>
          <cell r="AD23">
            <v>10257092.08</v>
          </cell>
        </row>
        <row r="24">
          <cell r="C24" t="str">
            <v>1127. Материалы для текущего содержания ООС</v>
          </cell>
          <cell r="D24" t="str">
            <v>9.1</v>
          </cell>
          <cell r="E24" t="str">
            <v>20.01</v>
          </cell>
          <cell r="F24" t="str">
            <v>2.8.2.</v>
          </cell>
          <cell r="G24">
            <v>34441.14</v>
          </cell>
          <cell r="H24">
            <v>112104.3</v>
          </cell>
          <cell r="I24">
            <v>25481.84</v>
          </cell>
          <cell r="J24">
            <v>19463.91</v>
          </cell>
          <cell r="K24">
            <v>98801.75</v>
          </cell>
          <cell r="L24">
            <v>0</v>
          </cell>
          <cell r="M24">
            <v>867656.03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132518.94</v>
          </cell>
          <cell r="AC24">
            <v>0</v>
          </cell>
          <cell r="AD24">
            <v>1290467.9099999999</v>
          </cell>
        </row>
        <row r="25">
          <cell r="C25" t="str">
            <v>1133. Аренда электросетевого имущества</v>
          </cell>
          <cell r="D25" t="e">
            <v>#N/A</v>
          </cell>
          <cell r="E25" t="str">
            <v>20.01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95699.27</v>
          </cell>
          <cell r="O25">
            <v>1422810.37</v>
          </cell>
          <cell r="P25">
            <v>370790.33</v>
          </cell>
          <cell r="Q25">
            <v>114498.16</v>
          </cell>
          <cell r="R25">
            <v>14574.96</v>
          </cell>
          <cell r="S25">
            <v>0</v>
          </cell>
          <cell r="T25">
            <v>724853.9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2743226.99</v>
          </cell>
        </row>
        <row r="26">
          <cell r="C26" t="str">
            <v>1204. Медосмотры (обязательные)</v>
          </cell>
          <cell r="D26" t="str">
            <v>13.1</v>
          </cell>
          <cell r="E26" t="str">
            <v>20.01</v>
          </cell>
          <cell r="F26" t="str">
            <v>2.10.3.1.</v>
          </cell>
          <cell r="G26">
            <v>65779</v>
          </cell>
          <cell r="H26">
            <v>63150</v>
          </cell>
          <cell r="I26">
            <v>5882</v>
          </cell>
          <cell r="J26">
            <v>52671</v>
          </cell>
          <cell r="K26">
            <v>32010.26</v>
          </cell>
          <cell r="L26">
            <v>0</v>
          </cell>
          <cell r="M26">
            <v>403887.07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623379.33000000007</v>
          </cell>
        </row>
        <row r="27">
          <cell r="C27" t="str">
            <v>1207. Прочие выплаты работникам (льготный проезд)</v>
          </cell>
          <cell r="D27" t="str">
            <v>12.1</v>
          </cell>
          <cell r="E27" t="str">
            <v>20.01</v>
          </cell>
          <cell r="F27" t="str">
            <v>2.2.</v>
          </cell>
          <cell r="G27">
            <v>1890</v>
          </cell>
          <cell r="H27">
            <v>182413.22999999998</v>
          </cell>
          <cell r="I27">
            <v>48855.76</v>
          </cell>
          <cell r="J27">
            <v>72858</v>
          </cell>
          <cell r="K27">
            <v>215247.11</v>
          </cell>
          <cell r="L27">
            <v>0</v>
          </cell>
          <cell r="M27">
            <v>135395.81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656659.90999999992</v>
          </cell>
        </row>
        <row r="28">
          <cell r="C28" t="str">
            <v>1209. Командировочные расходы</v>
          </cell>
          <cell r="D28" t="str">
            <v>13.1</v>
          </cell>
          <cell r="E28" t="str">
            <v>20.01</v>
          </cell>
          <cell r="F28" t="str">
            <v>2.10.2.</v>
          </cell>
          <cell r="G28">
            <v>66673.509999999995</v>
          </cell>
          <cell r="H28">
            <v>210812.32</v>
          </cell>
          <cell r="I28">
            <v>80955</v>
          </cell>
          <cell r="J28">
            <v>18029</v>
          </cell>
          <cell r="K28">
            <v>84889.8</v>
          </cell>
          <cell r="L28">
            <v>0</v>
          </cell>
          <cell r="M28">
            <v>312057.73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773417.36</v>
          </cell>
        </row>
        <row r="29">
          <cell r="C29" t="str">
            <v>1227. Услуги по обучению персонала</v>
          </cell>
          <cell r="D29" t="str">
            <v>13.1</v>
          </cell>
          <cell r="E29" t="str">
            <v>20.01</v>
          </cell>
          <cell r="F29" t="str">
            <v>2.10.3.1.</v>
          </cell>
          <cell r="G29">
            <v>0</v>
          </cell>
          <cell r="H29">
            <v>76000</v>
          </cell>
          <cell r="I29">
            <v>5000</v>
          </cell>
          <cell r="J29">
            <v>18300</v>
          </cell>
          <cell r="K29">
            <v>14000</v>
          </cell>
          <cell r="L29">
            <v>0</v>
          </cell>
          <cell r="M29">
            <v>16200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129500</v>
          </cell>
        </row>
        <row r="30">
          <cell r="C30" t="str">
            <v>1228. Услуги по охране труда и ТБ</v>
          </cell>
          <cell r="D30" t="str">
            <v>13.1</v>
          </cell>
          <cell r="E30" t="str">
            <v>20.01</v>
          </cell>
          <cell r="F30" t="str">
            <v>2.10.3.1.</v>
          </cell>
          <cell r="G30">
            <v>26333</v>
          </cell>
          <cell r="H30">
            <v>21614.05</v>
          </cell>
          <cell r="I30">
            <v>50565.91</v>
          </cell>
          <cell r="J30">
            <v>7252</v>
          </cell>
          <cell r="K30">
            <v>4194.84</v>
          </cell>
          <cell r="L30">
            <v>6059.21</v>
          </cell>
          <cell r="M30">
            <v>74036.44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190055.45</v>
          </cell>
        </row>
        <row r="31">
          <cell r="C31" t="str">
            <v>1234. Расходы на канцелярские товары</v>
          </cell>
          <cell r="D31" t="str">
            <v>9.1</v>
          </cell>
          <cell r="E31" t="str">
            <v>20.01</v>
          </cell>
          <cell r="F31" t="str">
            <v>2.8.3.</v>
          </cell>
          <cell r="G31">
            <v>5450</v>
          </cell>
          <cell r="H31">
            <v>8470</v>
          </cell>
          <cell r="I31">
            <v>8530</v>
          </cell>
          <cell r="J31">
            <v>6960</v>
          </cell>
          <cell r="K31">
            <v>9060</v>
          </cell>
          <cell r="L31">
            <v>1400</v>
          </cell>
          <cell r="M31">
            <v>17076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56946</v>
          </cell>
        </row>
        <row r="32">
          <cell r="C32" t="str">
            <v>1235. Компенсация за использование личного транспорта в служебных целях</v>
          </cell>
          <cell r="D32" t="str">
            <v>6.1</v>
          </cell>
          <cell r="E32" t="str">
            <v>20.01</v>
          </cell>
          <cell r="F32" t="str">
            <v>2.11.2.</v>
          </cell>
          <cell r="G32">
            <v>0</v>
          </cell>
          <cell r="H32">
            <v>1415545.5</v>
          </cell>
          <cell r="I32">
            <v>1500</v>
          </cell>
          <cell r="J32">
            <v>0</v>
          </cell>
          <cell r="K32">
            <v>0</v>
          </cell>
          <cell r="L32">
            <v>0</v>
          </cell>
          <cell r="M32">
            <v>4671.5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1421717</v>
          </cell>
        </row>
        <row r="33">
          <cell r="C33" t="str">
            <v>1401. Стоимость ОС до 40 тыс.руб. инвентарь и хознужды</v>
          </cell>
          <cell r="D33" t="str">
            <v>9.1</v>
          </cell>
          <cell r="E33" t="str">
            <v>20.01</v>
          </cell>
          <cell r="F33" t="str">
            <v>2.8.3.</v>
          </cell>
          <cell r="G33">
            <v>5535.67</v>
          </cell>
          <cell r="H33">
            <v>308289.11</v>
          </cell>
          <cell r="I33">
            <v>177876.81</v>
          </cell>
          <cell r="J33">
            <v>46680.99</v>
          </cell>
          <cell r="K33">
            <v>175817.4</v>
          </cell>
          <cell r="L33">
            <v>16036.99</v>
          </cell>
          <cell r="M33">
            <v>492573.13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628</v>
          </cell>
          <cell r="AC33">
            <v>0</v>
          </cell>
          <cell r="AD33">
            <v>1223438.1000000001</v>
          </cell>
        </row>
        <row r="34">
          <cell r="C34" t="str">
            <v>1402. Расходы на ГСМ для автотранспорта</v>
          </cell>
          <cell r="D34" t="str">
            <v>9.1</v>
          </cell>
          <cell r="E34" t="str">
            <v>20.01</v>
          </cell>
          <cell r="F34" t="str">
            <v>2.7.1.</v>
          </cell>
          <cell r="G34">
            <v>0</v>
          </cell>
          <cell r="H34">
            <v>6858.78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264148.14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271006.92000000004</v>
          </cell>
        </row>
        <row r="35">
          <cell r="C35" t="str">
            <v>1403. Расходы ГСМ на прочие нужды</v>
          </cell>
          <cell r="D35" t="str">
            <v>9.1</v>
          </cell>
          <cell r="E35" t="str">
            <v>20.01</v>
          </cell>
          <cell r="F35" t="str">
            <v>2.7.1.</v>
          </cell>
          <cell r="G35">
            <v>0</v>
          </cell>
          <cell r="H35">
            <v>64169.36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64169.36</v>
          </cell>
        </row>
        <row r="36">
          <cell r="C36" t="str">
            <v>1404. Расходы ГСМ на ТО(диз.топливо)</v>
          </cell>
          <cell r="D36" t="str">
            <v>1.2</v>
          </cell>
          <cell r="E36" t="str">
            <v>20.01</v>
          </cell>
          <cell r="F36" t="str">
            <v>2.7.1.</v>
          </cell>
          <cell r="G36">
            <v>0</v>
          </cell>
          <cell r="H36">
            <v>3592.52</v>
          </cell>
          <cell r="I36">
            <v>0</v>
          </cell>
          <cell r="J36">
            <v>0</v>
          </cell>
          <cell r="K36">
            <v>2238.36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5830.88</v>
          </cell>
        </row>
        <row r="37">
          <cell r="C37" t="str">
            <v>1405. Расходы ГСМ на ТО(масло)</v>
          </cell>
          <cell r="D37" t="str">
            <v>2.1</v>
          </cell>
          <cell r="E37" t="str">
            <v>20.01</v>
          </cell>
          <cell r="F37" t="str">
            <v>2.7.2.</v>
          </cell>
          <cell r="G37">
            <v>122450.61</v>
          </cell>
          <cell r="H37">
            <v>2635850.7400000002</v>
          </cell>
          <cell r="I37">
            <v>237642.18</v>
          </cell>
          <cell r="J37">
            <v>149654.21</v>
          </cell>
          <cell r="K37">
            <v>204008.54</v>
          </cell>
          <cell r="L37">
            <v>11514.18</v>
          </cell>
          <cell r="M37">
            <v>1650778.78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5011899.24</v>
          </cell>
        </row>
        <row r="38">
          <cell r="C38" t="str">
            <v>1406. Расходы ГСМ на ТО(антифриз)</v>
          </cell>
          <cell r="D38" t="str">
            <v>1.4</v>
          </cell>
          <cell r="E38" t="str">
            <v>20.01</v>
          </cell>
          <cell r="F38" t="str">
            <v>2.7.2.</v>
          </cell>
          <cell r="G38">
            <v>13112.14</v>
          </cell>
          <cell r="H38">
            <v>198311.86</v>
          </cell>
          <cell r="I38">
            <v>51129.73</v>
          </cell>
          <cell r="J38">
            <v>46941.43</v>
          </cell>
          <cell r="K38">
            <v>13864.11</v>
          </cell>
          <cell r="L38">
            <v>3229.69</v>
          </cell>
          <cell r="M38">
            <v>194201.08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520790.03999999992</v>
          </cell>
        </row>
        <row r="39">
          <cell r="C39" t="str">
            <v>1504. Услуги связи</v>
          </cell>
          <cell r="D39" t="str">
            <v>13.1</v>
          </cell>
          <cell r="E39" t="str">
            <v>20.01</v>
          </cell>
          <cell r="F39" t="str">
            <v>2.10.4.</v>
          </cell>
          <cell r="G39">
            <v>1703.87</v>
          </cell>
          <cell r="H39">
            <v>9065.66</v>
          </cell>
          <cell r="I39">
            <v>17406.91</v>
          </cell>
          <cell r="J39">
            <v>10048.030000000001</v>
          </cell>
          <cell r="K39">
            <v>31438.89</v>
          </cell>
          <cell r="L39">
            <v>0</v>
          </cell>
          <cell r="M39">
            <v>32408.59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10.96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102082.91</v>
          </cell>
        </row>
        <row r="40">
          <cell r="C40" t="str">
            <v>1510. Услуги связи (интернет)</v>
          </cell>
          <cell r="D40" t="str">
            <v>13.1</v>
          </cell>
          <cell r="E40" t="str">
            <v>20.01</v>
          </cell>
          <cell r="F40" t="str">
            <v>2.10.4.</v>
          </cell>
          <cell r="G40">
            <v>8384.82</v>
          </cell>
          <cell r="H40">
            <v>80005.899999999994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88390.720000000001</v>
          </cell>
        </row>
        <row r="41">
          <cell r="C41" t="str">
            <v>1511. Услуги связи (мобильн.связь)</v>
          </cell>
          <cell r="D41" t="str">
            <v>13.1</v>
          </cell>
          <cell r="E41" t="str">
            <v>20.01</v>
          </cell>
          <cell r="F41" t="str">
            <v>2.10.4.</v>
          </cell>
          <cell r="G41">
            <v>0</v>
          </cell>
          <cell r="H41">
            <v>0</v>
          </cell>
          <cell r="I41">
            <v>0</v>
          </cell>
          <cell r="J41">
            <v>49.2</v>
          </cell>
          <cell r="K41">
            <v>0</v>
          </cell>
          <cell r="L41">
            <v>0</v>
          </cell>
          <cell r="M41">
            <v>8852.42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8901.6200000000008</v>
          </cell>
        </row>
        <row r="42">
          <cell r="C42" t="str">
            <v>1518. Почтово-телеграфные расходы</v>
          </cell>
          <cell r="D42" t="str">
            <v>13.1</v>
          </cell>
          <cell r="E42" t="str">
            <v>20.01</v>
          </cell>
          <cell r="F42" t="str">
            <v>2.10.4.</v>
          </cell>
          <cell r="G42">
            <v>0</v>
          </cell>
          <cell r="H42">
            <v>1725.82</v>
          </cell>
          <cell r="I42">
            <v>1105.44</v>
          </cell>
          <cell r="J42">
            <v>851.5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3682.76</v>
          </cell>
        </row>
        <row r="43">
          <cell r="C43" t="str">
            <v>1521. Вывоз ТБО</v>
          </cell>
          <cell r="D43" t="str">
            <v>13.1</v>
          </cell>
          <cell r="E43" t="str">
            <v>20.01</v>
          </cell>
          <cell r="F43" t="str">
            <v>2.10.1.3.</v>
          </cell>
          <cell r="G43">
            <v>0</v>
          </cell>
          <cell r="H43">
            <v>14702.08</v>
          </cell>
          <cell r="I43">
            <v>1131.06</v>
          </cell>
          <cell r="J43">
            <v>0</v>
          </cell>
          <cell r="K43">
            <v>3110.39</v>
          </cell>
          <cell r="L43">
            <v>0</v>
          </cell>
          <cell r="M43">
            <v>3291.76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22235.29</v>
          </cell>
        </row>
        <row r="44">
          <cell r="C44" t="str">
            <v>1524. Услуги по охране окружающей среды</v>
          </cell>
          <cell r="D44" t="str">
            <v>13.1</v>
          </cell>
          <cell r="E44" t="str">
            <v>20.01</v>
          </cell>
          <cell r="F44" t="str">
            <v>2.10.3.5.</v>
          </cell>
          <cell r="G44">
            <v>60000</v>
          </cell>
          <cell r="H44">
            <v>70000</v>
          </cell>
          <cell r="I44">
            <v>70000</v>
          </cell>
          <cell r="J44">
            <v>0</v>
          </cell>
          <cell r="K44">
            <v>60000</v>
          </cell>
          <cell r="L44">
            <v>70000</v>
          </cell>
          <cell r="M44">
            <v>50000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380000</v>
          </cell>
        </row>
        <row r="45">
          <cell r="C45" t="str">
            <v>1527. РБП по страхованию имущества</v>
          </cell>
          <cell r="D45" t="str">
            <v>10.1</v>
          </cell>
          <cell r="E45" t="str">
            <v>20.01</v>
          </cell>
          <cell r="F45" t="str">
            <v>2.10.3.5.</v>
          </cell>
          <cell r="G45">
            <v>0</v>
          </cell>
          <cell r="H45">
            <v>79392.679999999993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8694.59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88087.26999999999</v>
          </cell>
        </row>
        <row r="46">
          <cell r="C46" t="str">
            <v>1532. Размещение бытовых отходов</v>
          </cell>
          <cell r="D46" t="str">
            <v>13.1</v>
          </cell>
          <cell r="E46" t="str">
            <v>20.01</v>
          </cell>
          <cell r="F46" t="str">
            <v>2.10.1.3.</v>
          </cell>
          <cell r="G46">
            <v>0</v>
          </cell>
          <cell r="H46">
            <v>6665.49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6665.49</v>
          </cell>
        </row>
        <row r="47">
          <cell r="C47" t="str">
            <v>1535. Плата за негативное воздейсвие на окр.среду</v>
          </cell>
          <cell r="D47" t="str">
            <v>11.1</v>
          </cell>
          <cell r="E47" t="str">
            <v>20.01</v>
          </cell>
          <cell r="F47" t="str">
            <v>2.3.3.</v>
          </cell>
          <cell r="G47">
            <v>5163.18</v>
          </cell>
          <cell r="H47">
            <v>32989.08</v>
          </cell>
          <cell r="I47">
            <v>9275.7900000000009</v>
          </cell>
          <cell r="J47">
            <v>5642.28</v>
          </cell>
          <cell r="K47">
            <v>9134.7900000000009</v>
          </cell>
          <cell r="L47">
            <v>515.30999999999995</v>
          </cell>
          <cell r="M47">
            <v>47704.86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110425.29000000001</v>
          </cell>
        </row>
        <row r="48">
          <cell r="C48" t="str">
            <v>1539.Транспортные услуги (доставка ТМЦ.зап/частей)</v>
          </cell>
          <cell r="D48" t="str">
            <v>13.1</v>
          </cell>
          <cell r="E48" t="str">
            <v>20.01</v>
          </cell>
          <cell r="F48" t="str">
            <v>2.10.3.3.</v>
          </cell>
          <cell r="G48">
            <v>162777.49</v>
          </cell>
          <cell r="H48">
            <v>195504.31</v>
          </cell>
          <cell r="I48">
            <v>269629.64</v>
          </cell>
          <cell r="J48">
            <v>197429.5</v>
          </cell>
          <cell r="K48">
            <v>105337.71</v>
          </cell>
          <cell r="L48">
            <v>0</v>
          </cell>
          <cell r="M48">
            <v>121300.57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1051979.22</v>
          </cell>
        </row>
        <row r="49">
          <cell r="C49" t="str">
            <v>1543.Расходы на пожарную безопасность</v>
          </cell>
          <cell r="D49" t="e">
            <v>#N/A</v>
          </cell>
          <cell r="E49" t="str">
            <v>20.01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66999.98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66999.98</v>
          </cell>
        </row>
        <row r="50">
          <cell r="C50" t="str">
            <v>1547.Услуги сторонних организаций</v>
          </cell>
          <cell r="D50" t="e">
            <v>#N/A</v>
          </cell>
          <cell r="E50" t="str">
            <v>20.01</v>
          </cell>
          <cell r="G50">
            <v>0</v>
          </cell>
          <cell r="H50">
            <v>90743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19842.37</v>
          </cell>
          <cell r="N50">
            <v>870891.22</v>
          </cell>
          <cell r="O50">
            <v>2642594.94</v>
          </cell>
          <cell r="P50">
            <v>870891.22</v>
          </cell>
          <cell r="Q50">
            <v>1592703.14</v>
          </cell>
          <cell r="R50">
            <v>1695880.02</v>
          </cell>
          <cell r="S50">
            <v>0</v>
          </cell>
          <cell r="T50">
            <v>2598877.66</v>
          </cell>
          <cell r="U50">
            <v>339922.45</v>
          </cell>
          <cell r="V50">
            <v>6644998.21</v>
          </cell>
          <cell r="W50">
            <v>395338.2</v>
          </cell>
          <cell r="X50">
            <v>399780.56</v>
          </cell>
          <cell r="Y50">
            <v>523720.52</v>
          </cell>
          <cell r="Z50">
            <v>1944.5</v>
          </cell>
          <cell r="AA50">
            <v>3450939.1</v>
          </cell>
          <cell r="AB50">
            <v>0</v>
          </cell>
          <cell r="AC50">
            <v>0</v>
          </cell>
          <cell r="AD50">
            <v>22139067.109999999</v>
          </cell>
        </row>
        <row r="51">
          <cell r="C51" t="str">
            <v>1548. Расходы по ограничению и возобновлению подачи ЭЭ</v>
          </cell>
          <cell r="D51" t="e">
            <v>#N/A</v>
          </cell>
          <cell r="E51" t="str">
            <v>20.01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9152.82</v>
          </cell>
          <cell r="AD51">
            <v>9152.82</v>
          </cell>
        </row>
        <row r="52">
          <cell r="C52" t="str">
            <v>1603. Электроэнергия (собств нужды)</v>
          </cell>
          <cell r="D52" t="str">
            <v>13.1</v>
          </cell>
          <cell r="E52" t="str">
            <v>20.01</v>
          </cell>
          <cell r="F52" t="str">
            <v>2.10.1.1.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601894.1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601894.1</v>
          </cell>
        </row>
        <row r="53">
          <cell r="C53" t="str">
            <v>1604. Транспортные услуги на внутренние перевозки</v>
          </cell>
          <cell r="D53" t="str">
            <v>13.1</v>
          </cell>
          <cell r="E53" t="str">
            <v>20.01</v>
          </cell>
          <cell r="F53" t="str">
            <v>2.10.3.3.</v>
          </cell>
          <cell r="G53">
            <v>2650</v>
          </cell>
          <cell r="H53">
            <v>703202.25</v>
          </cell>
          <cell r="I53">
            <v>33111.64</v>
          </cell>
          <cell r="J53">
            <v>5541.68</v>
          </cell>
          <cell r="K53">
            <v>390.5</v>
          </cell>
          <cell r="L53">
            <v>0</v>
          </cell>
          <cell r="M53">
            <v>1562412.26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2307308.33</v>
          </cell>
        </row>
        <row r="54">
          <cell r="C54" t="str">
            <v>1617. Водоснабжение</v>
          </cell>
          <cell r="D54" t="str">
            <v>13.1</v>
          </cell>
          <cell r="E54" t="str">
            <v>20.01</v>
          </cell>
          <cell r="F54" t="str">
            <v>2.10.1.3.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5898.09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5898.09</v>
          </cell>
        </row>
        <row r="55">
          <cell r="C55" t="str">
            <v>1618. Водоснабжение(технологический процессс)</v>
          </cell>
          <cell r="D55" t="str">
            <v>13.1</v>
          </cell>
          <cell r="E55" t="str">
            <v>20.01</v>
          </cell>
          <cell r="F55" t="str">
            <v>2.10.1.3.</v>
          </cell>
          <cell r="G55">
            <v>0</v>
          </cell>
          <cell r="H55">
            <v>20118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20118</v>
          </cell>
        </row>
        <row r="56">
          <cell r="C56" t="str">
            <v>1623. Услуги по поверке приборов</v>
          </cell>
          <cell r="D56" t="str">
            <v>13.1</v>
          </cell>
          <cell r="E56" t="str">
            <v>20.01</v>
          </cell>
          <cell r="F56" t="str">
            <v>2.10.3.5.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3644.07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3644.07</v>
          </cell>
        </row>
        <row r="57">
          <cell r="C57" t="str">
            <v>1631. Расходы по охране труда</v>
          </cell>
          <cell r="D57" t="str">
            <v>13.1</v>
          </cell>
          <cell r="E57" t="str">
            <v>20.01</v>
          </cell>
          <cell r="F57" t="str">
            <v>2.10.3.1.</v>
          </cell>
          <cell r="G57">
            <v>61230.12</v>
          </cell>
          <cell r="H57">
            <v>204399.33000000002</v>
          </cell>
          <cell r="I57">
            <v>60510.06</v>
          </cell>
          <cell r="J57">
            <v>70343.14</v>
          </cell>
          <cell r="K57">
            <v>59689.57</v>
          </cell>
          <cell r="L57">
            <v>11945.58</v>
          </cell>
          <cell r="M57">
            <v>147883.54999999999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616001.35000000009</v>
          </cell>
        </row>
        <row r="58">
          <cell r="C58" t="str">
            <v>1700. Амортизация оборудования</v>
          </cell>
          <cell r="D58" t="str">
            <v>5.1</v>
          </cell>
          <cell r="E58" t="str">
            <v>20.01</v>
          </cell>
          <cell r="F58" t="str">
            <v>2.9.</v>
          </cell>
          <cell r="G58">
            <v>98622.88</v>
          </cell>
          <cell r="H58">
            <v>611268.07000000007</v>
          </cell>
          <cell r="I58">
            <v>281524.90999999997</v>
          </cell>
          <cell r="J58">
            <v>157656.66</v>
          </cell>
          <cell r="K58">
            <v>1198483.73</v>
          </cell>
          <cell r="L58">
            <v>3050.28</v>
          </cell>
          <cell r="M58">
            <v>6482594.4400000004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3965720.68</v>
          </cell>
          <cell r="AD58">
            <v>12798921.65</v>
          </cell>
        </row>
        <row r="59">
          <cell r="C59" t="str">
            <v>1701. Фонд заработной платы (производство)</v>
          </cell>
          <cell r="D59" t="str">
            <v>3.1</v>
          </cell>
          <cell r="E59" t="str">
            <v>20.01</v>
          </cell>
          <cell r="F59" t="str">
            <v>2.1.1.</v>
          </cell>
          <cell r="G59">
            <v>6031196.7999999998</v>
          </cell>
          <cell r="H59">
            <v>29747377.859999999</v>
          </cell>
          <cell r="I59">
            <v>5980787.4199999999</v>
          </cell>
          <cell r="J59">
            <v>4880373.7300000004</v>
          </cell>
          <cell r="K59">
            <v>5953161.8899999997</v>
          </cell>
          <cell r="L59">
            <v>700325.5</v>
          </cell>
          <cell r="M59">
            <v>27175658.960000001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691734.6</v>
          </cell>
          <cell r="AC59">
            <v>0</v>
          </cell>
          <cell r="AD59">
            <v>81160616.75999999</v>
          </cell>
        </row>
        <row r="60">
          <cell r="C60" t="str">
            <v>1702. Амортизация зданий и сооружений</v>
          </cell>
          <cell r="D60" t="str">
            <v>5.1</v>
          </cell>
          <cell r="E60" t="str">
            <v>20.01</v>
          </cell>
          <cell r="F60" t="str">
            <v>2.9.</v>
          </cell>
          <cell r="G60">
            <v>0</v>
          </cell>
          <cell r="H60">
            <v>58674.96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58674.96</v>
          </cell>
        </row>
        <row r="61">
          <cell r="C61" t="str">
            <v>1704. Страховые взносы от НС (производство)</v>
          </cell>
          <cell r="D61" t="str">
            <v>4.1</v>
          </cell>
          <cell r="E61" t="str">
            <v>20.01</v>
          </cell>
          <cell r="F61" t="str">
            <v>2.3.2.</v>
          </cell>
          <cell r="G61">
            <v>12037.06</v>
          </cell>
          <cell r="H61">
            <v>53285.89</v>
          </cell>
          <cell r="I61">
            <v>11412.77</v>
          </cell>
          <cell r="J61">
            <v>9569.01</v>
          </cell>
          <cell r="K61">
            <v>12406.84</v>
          </cell>
          <cell r="L61">
            <v>1389.59</v>
          </cell>
          <cell r="M61">
            <v>43907.71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1433.36</v>
          </cell>
          <cell r="AC61">
            <v>0</v>
          </cell>
          <cell r="AD61">
            <v>145442.22999999998</v>
          </cell>
        </row>
        <row r="62">
          <cell r="C62" t="str">
            <v>1706. Спецодежда и СИЗ (Основные)</v>
          </cell>
          <cell r="D62" t="str">
            <v>13.1</v>
          </cell>
          <cell r="E62" t="str">
            <v>20.01</v>
          </cell>
          <cell r="F62" t="str">
            <v>2.10.3.1.</v>
          </cell>
          <cell r="G62">
            <v>98121.59</v>
          </cell>
          <cell r="H62">
            <v>437977.82999999996</v>
          </cell>
          <cell r="I62">
            <v>108129.08</v>
          </cell>
          <cell r="J62">
            <v>117759.96</v>
          </cell>
          <cell r="K62">
            <v>63356.36</v>
          </cell>
          <cell r="L62">
            <v>4976.17</v>
          </cell>
          <cell r="M62">
            <v>363494.83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1193815.8199999998</v>
          </cell>
        </row>
        <row r="63">
          <cell r="C63" t="str">
            <v>1707. Страховые взносы во внебюджетные фонды (производство)</v>
          </cell>
          <cell r="D63" t="str">
            <v>4.1</v>
          </cell>
          <cell r="E63" t="str">
            <v>20.01</v>
          </cell>
          <cell r="F63" t="str">
            <v>2.3.2.</v>
          </cell>
          <cell r="G63">
            <v>1805683.07</v>
          </cell>
          <cell r="H63">
            <v>7871288.9900000002</v>
          </cell>
          <cell r="I63">
            <v>1712025.93</v>
          </cell>
          <cell r="J63">
            <v>1500007.7</v>
          </cell>
          <cell r="K63">
            <v>1837977.62</v>
          </cell>
          <cell r="L63">
            <v>222866.21</v>
          </cell>
          <cell r="M63">
            <v>6273803.2299999995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215027.19</v>
          </cell>
          <cell r="AC63">
            <v>0</v>
          </cell>
          <cell r="AD63">
            <v>21438679.940000001</v>
          </cell>
        </row>
        <row r="64">
          <cell r="C64" t="str">
            <v>1708. Резерв на оплату отпусков</v>
          </cell>
          <cell r="D64" t="e">
            <v>#N/A</v>
          </cell>
          <cell r="E64" t="str">
            <v>20.01</v>
          </cell>
          <cell r="G64">
            <v>167912.78</v>
          </cell>
          <cell r="H64">
            <v>1287753.3400000001</v>
          </cell>
          <cell r="I64">
            <v>-88504.89</v>
          </cell>
          <cell r="J64">
            <v>-58109.440000000002</v>
          </cell>
          <cell r="K64">
            <v>25076.9</v>
          </cell>
          <cell r="L64">
            <v>-38518.57</v>
          </cell>
          <cell r="M64">
            <v>545057.89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1840668.0100000002</v>
          </cell>
        </row>
        <row r="65">
          <cell r="C65" t="str">
            <v>1709. Услуги по хранению (перекачке) ГСМ</v>
          </cell>
          <cell r="D65" t="str">
            <v>13.1</v>
          </cell>
          <cell r="E65" t="str">
            <v>20.01</v>
          </cell>
          <cell r="F65" t="str">
            <v>2.10.3.5.</v>
          </cell>
          <cell r="G65">
            <v>0</v>
          </cell>
          <cell r="H65">
            <v>2656595.7999999998</v>
          </cell>
          <cell r="I65">
            <v>0</v>
          </cell>
          <cell r="J65">
            <v>126657.42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2783253.2199999997</v>
          </cell>
        </row>
        <row r="66">
          <cell r="C66" t="str">
            <v>1713.  Расходы на нефтепродукты (на выработку электроэнергии)</v>
          </cell>
          <cell r="D66" t="str">
            <v>1.1</v>
          </cell>
          <cell r="E66" t="str">
            <v>20.01</v>
          </cell>
          <cell r="F66" t="str">
            <v>2.7.1.</v>
          </cell>
          <cell r="G66">
            <v>11284576.109999999</v>
          </cell>
          <cell r="H66">
            <v>158489817.11000001</v>
          </cell>
          <cell r="I66">
            <v>24154931.890000001</v>
          </cell>
          <cell r="J66">
            <v>21499394.579999998</v>
          </cell>
          <cell r="K66">
            <v>19525401.059999999</v>
          </cell>
          <cell r="L66">
            <v>865386.86</v>
          </cell>
          <cell r="M66">
            <v>119830864.22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546531.75</v>
          </cell>
          <cell r="AC66">
            <v>0</v>
          </cell>
          <cell r="AD66">
            <v>356196903.58000004</v>
          </cell>
        </row>
        <row r="67">
          <cell r="C67" t="str">
            <v>1715. Расходы ГСМ (масло на эксплуатацию оборудования)</v>
          </cell>
          <cell r="D67" t="str">
            <v>2.2</v>
          </cell>
          <cell r="E67" t="str">
            <v>20.01</v>
          </cell>
          <cell r="F67" t="str">
            <v>2.7.2.</v>
          </cell>
          <cell r="G67">
            <v>137021.68</v>
          </cell>
          <cell r="H67">
            <v>1909453.29</v>
          </cell>
          <cell r="I67">
            <v>263641.24</v>
          </cell>
          <cell r="J67">
            <v>207744.5</v>
          </cell>
          <cell r="K67">
            <v>205014.68</v>
          </cell>
          <cell r="L67">
            <v>20394.25</v>
          </cell>
          <cell r="M67">
            <v>1436362.58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10065.4</v>
          </cell>
          <cell r="AC67">
            <v>0</v>
          </cell>
          <cell r="AD67">
            <v>4189697.62</v>
          </cell>
        </row>
        <row r="68">
          <cell r="C68" t="str">
            <v>1716. Расходы топлива на выработку  теплоэнергии (дрова)</v>
          </cell>
          <cell r="D68" t="str">
            <v>1.3</v>
          </cell>
          <cell r="E68" t="str">
            <v>20.01</v>
          </cell>
          <cell r="F68" t="str">
            <v>2.7.1.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441250</v>
          </cell>
          <cell r="AC68">
            <v>0</v>
          </cell>
          <cell r="AD68">
            <v>441250</v>
          </cell>
        </row>
        <row r="69">
          <cell r="C69" t="str">
            <v>2.14.1. Электроэнергия</v>
          </cell>
          <cell r="D69" t="e">
            <v>#N/A</v>
          </cell>
          <cell r="E69" t="str">
            <v>20.01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13354.69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13354.69</v>
          </cell>
        </row>
        <row r="70">
          <cell r="C70" t="str">
            <v>Материальные расходы</v>
          </cell>
          <cell r="D70" t="str">
            <v>9.1</v>
          </cell>
          <cell r="E70" t="str">
            <v>20.01</v>
          </cell>
          <cell r="F70" t="str">
            <v>2.8.3.</v>
          </cell>
          <cell r="G70">
            <v>0</v>
          </cell>
          <cell r="H70">
            <v>0</v>
          </cell>
          <cell r="I70">
            <v>17542.37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17542.37</v>
          </cell>
        </row>
        <row r="71">
          <cell r="C71" t="str">
            <v>Энергопотери (норма)</v>
          </cell>
          <cell r="D71" t="e">
            <v>#N/A</v>
          </cell>
          <cell r="E71" t="str">
            <v>20.01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52489.82</v>
          </cell>
          <cell r="O71">
            <v>3752052.48</v>
          </cell>
          <cell r="P71">
            <v>452002.98</v>
          </cell>
          <cell r="Q71">
            <v>317317.92</v>
          </cell>
          <cell r="R71">
            <v>434318</v>
          </cell>
          <cell r="S71">
            <v>0</v>
          </cell>
          <cell r="T71">
            <v>3281637.68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8289818.879999999</v>
          </cell>
        </row>
        <row r="72">
          <cell r="C72" t="str">
            <v>Энергопотери (сверхнорма)</v>
          </cell>
          <cell r="D72" t="e">
            <v>#N/A</v>
          </cell>
          <cell r="E72" t="str">
            <v>20.01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1690848.48</v>
          </cell>
          <cell r="P72">
            <v>38976.36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1729824.84</v>
          </cell>
        </row>
        <row r="73">
          <cell r="C73" t="str">
            <v>Итого</v>
          </cell>
          <cell r="D73" t="str">
            <v>14.1</v>
          </cell>
          <cell r="E73" t="str">
            <v>20.01</v>
          </cell>
          <cell r="G73">
            <v>21064419.779999997</v>
          </cell>
          <cell r="H73">
            <v>220901014.06</v>
          </cell>
          <cell r="I73">
            <v>44201038.170000002</v>
          </cell>
          <cell r="J73">
            <v>30914073.350000001</v>
          </cell>
          <cell r="K73">
            <v>31714943.07</v>
          </cell>
          <cell r="L73">
            <v>2076554.1400000001</v>
          </cell>
          <cell r="M73">
            <v>206010533.28</v>
          </cell>
          <cell r="N73">
            <v>1019080.3099999999</v>
          </cell>
          <cell r="O73">
            <v>9508306.2699999996</v>
          </cell>
          <cell r="P73">
            <v>1743526.4800000002</v>
          </cell>
          <cell r="Q73">
            <v>2024519.2199999997</v>
          </cell>
          <cell r="R73">
            <v>2144772.98</v>
          </cell>
          <cell r="S73">
            <v>0</v>
          </cell>
          <cell r="T73">
            <v>6606991.7400000002</v>
          </cell>
          <cell r="U73">
            <v>339922.45</v>
          </cell>
          <cell r="V73">
            <v>6644998.21</v>
          </cell>
          <cell r="W73">
            <v>395338.2</v>
          </cell>
          <cell r="X73">
            <v>399780.56</v>
          </cell>
          <cell r="Y73">
            <v>523731.48000000004</v>
          </cell>
          <cell r="Z73">
            <v>1944.5</v>
          </cell>
          <cell r="AA73">
            <v>3450939.1</v>
          </cell>
          <cell r="AB73">
            <v>2440010.0499999998</v>
          </cell>
          <cell r="AC73">
            <v>3974873.5</v>
          </cell>
          <cell r="AD73">
            <v>598101310.9000001</v>
          </cell>
        </row>
        <row r="75">
          <cell r="D75" t="e">
            <v>#N/A</v>
          </cell>
          <cell r="E75">
            <v>25</v>
          </cell>
          <cell r="G75">
            <v>-406.16</v>
          </cell>
          <cell r="H75">
            <v>-1764.6200000000001</v>
          </cell>
          <cell r="I75">
            <v>-411.52</v>
          </cell>
          <cell r="J75">
            <v>-356.85</v>
          </cell>
          <cell r="K75">
            <v>-398.44</v>
          </cell>
          <cell r="L75">
            <v>-57.22</v>
          </cell>
          <cell r="M75">
            <v>3462.1699999999996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-67.459999999999994</v>
          </cell>
          <cell r="AC75">
            <v>0</v>
          </cell>
          <cell r="AD75">
            <v>-0.10000000000032117</v>
          </cell>
        </row>
        <row r="76">
          <cell r="C76" t="str">
            <v>1104. Аренда оборудования, зданий и сооружений (НЕ Муниципалитет)</v>
          </cell>
          <cell r="D76" t="str">
            <v>6.2</v>
          </cell>
          <cell r="E76">
            <v>25</v>
          </cell>
          <cell r="F76" t="str">
            <v>5.19.</v>
          </cell>
          <cell r="G76">
            <v>138544.65</v>
          </cell>
          <cell r="H76">
            <v>678417.33999999985</v>
          </cell>
          <cell r="I76">
            <v>135443.68</v>
          </cell>
          <cell r="J76">
            <v>110341.04</v>
          </cell>
          <cell r="K76">
            <v>135726.16</v>
          </cell>
          <cell r="L76">
            <v>15808.2</v>
          </cell>
          <cell r="M76">
            <v>641440.99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14452.84</v>
          </cell>
          <cell r="AC76">
            <v>0</v>
          </cell>
          <cell r="AD76">
            <v>1870174.9</v>
          </cell>
        </row>
        <row r="77">
          <cell r="C77" t="str">
            <v>1113. Услуги (работы по текущим ремонтам)</v>
          </cell>
          <cell r="D77" t="str">
            <v>8.2</v>
          </cell>
          <cell r="E77">
            <v>25</v>
          </cell>
          <cell r="F77" t="str">
            <v>2.10.3.4.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-177.49</v>
          </cell>
          <cell r="AC77">
            <v>0</v>
          </cell>
          <cell r="AD77">
            <v>-177.49</v>
          </cell>
        </row>
        <row r="78">
          <cell r="C78" t="str">
            <v>1114. Материалы  на текущий ремонт.</v>
          </cell>
          <cell r="D78" t="e">
            <v>#N/A</v>
          </cell>
          <cell r="E78">
            <v>25</v>
          </cell>
          <cell r="G78">
            <v>5884.56</v>
          </cell>
          <cell r="H78">
            <v>25566.230000000003</v>
          </cell>
          <cell r="I78">
            <v>5962.17</v>
          </cell>
          <cell r="J78">
            <v>5170.07</v>
          </cell>
          <cell r="K78">
            <v>5772.76</v>
          </cell>
          <cell r="L78">
            <v>829.01</v>
          </cell>
          <cell r="M78">
            <v>21874.49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977.43</v>
          </cell>
          <cell r="AC78">
            <v>0</v>
          </cell>
          <cell r="AD78">
            <v>72036.72</v>
          </cell>
        </row>
        <row r="79">
          <cell r="C79" t="str">
            <v>1116. Техническое обслуживание ООС</v>
          </cell>
          <cell r="D79" t="str">
            <v>8.2</v>
          </cell>
          <cell r="E79">
            <v>25</v>
          </cell>
          <cell r="F79" t="str">
            <v>2.10.3.4.</v>
          </cell>
          <cell r="G79">
            <v>4806.74</v>
          </cell>
          <cell r="H79">
            <v>22036.23</v>
          </cell>
          <cell r="I79">
            <v>4868.74</v>
          </cell>
          <cell r="J79">
            <v>3978.28</v>
          </cell>
          <cell r="K79">
            <v>4635.7700000000004</v>
          </cell>
          <cell r="L79">
            <v>617.02</v>
          </cell>
          <cell r="M79">
            <v>19451.330000000002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543.77</v>
          </cell>
          <cell r="AC79">
            <v>0</v>
          </cell>
          <cell r="AD79">
            <v>60937.87999999999</v>
          </cell>
        </row>
        <row r="80">
          <cell r="C80" t="str">
            <v>1118. Транспортный налог</v>
          </cell>
          <cell r="D80" t="str">
            <v>13.2</v>
          </cell>
          <cell r="E80">
            <v>25</v>
          </cell>
          <cell r="F80" t="str">
            <v>5.4.</v>
          </cell>
          <cell r="G80">
            <v>3605.04</v>
          </cell>
          <cell r="H80">
            <v>17844.420000000002</v>
          </cell>
          <cell r="I80">
            <v>3611.71</v>
          </cell>
          <cell r="J80">
            <v>2986.6</v>
          </cell>
          <cell r="K80">
            <v>3575.49</v>
          </cell>
          <cell r="L80">
            <v>436.67</v>
          </cell>
          <cell r="M80">
            <v>15659.66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478.42</v>
          </cell>
          <cell r="AC80">
            <v>0</v>
          </cell>
          <cell r="AD80">
            <v>48198.009999999995</v>
          </cell>
        </row>
        <row r="81">
          <cell r="C81" t="str">
            <v>1123. Запасные части на текущий ремонт ООС</v>
          </cell>
          <cell r="D81" t="str">
            <v>9.2</v>
          </cell>
          <cell r="E81">
            <v>25</v>
          </cell>
          <cell r="F81" t="str">
            <v>2.8.2.</v>
          </cell>
          <cell r="G81">
            <v>161147.20000000001</v>
          </cell>
          <cell r="H81">
            <v>794599.4</v>
          </cell>
          <cell r="I81">
            <v>164562.35999999999</v>
          </cell>
          <cell r="J81">
            <v>136799.67999999999</v>
          </cell>
          <cell r="K81">
            <v>164757.78</v>
          </cell>
          <cell r="L81">
            <v>18641.14</v>
          </cell>
          <cell r="M81">
            <v>766694.89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24129</v>
          </cell>
          <cell r="AC81">
            <v>0</v>
          </cell>
          <cell r="AD81">
            <v>2231331.4499999997</v>
          </cell>
        </row>
        <row r="82">
          <cell r="C82" t="str">
            <v>1124. Услуги (работы) по ремонту автотранспорта</v>
          </cell>
          <cell r="D82" t="str">
            <v>8.2</v>
          </cell>
          <cell r="E82">
            <v>25</v>
          </cell>
          <cell r="F82" t="str">
            <v>2.10.3.2.</v>
          </cell>
          <cell r="G82">
            <v>9221.0400000000009</v>
          </cell>
          <cell r="H82">
            <v>46536.38</v>
          </cell>
          <cell r="I82">
            <v>9516.4500000000007</v>
          </cell>
          <cell r="J82">
            <v>7880.37</v>
          </cell>
          <cell r="K82">
            <v>9496.06</v>
          </cell>
          <cell r="L82">
            <v>1021.16</v>
          </cell>
          <cell r="M82">
            <v>46437.3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1628.55</v>
          </cell>
          <cell r="AC82">
            <v>0</v>
          </cell>
          <cell r="AD82">
            <v>131737.31</v>
          </cell>
        </row>
        <row r="83">
          <cell r="C83" t="str">
            <v>1127. Материалы для текущего содержания ООС</v>
          </cell>
          <cell r="D83" t="str">
            <v>9.2</v>
          </cell>
          <cell r="E83">
            <v>25</v>
          </cell>
          <cell r="F83" t="str">
            <v>2.8.2.</v>
          </cell>
          <cell r="G83">
            <v>4176.24</v>
          </cell>
          <cell r="H83">
            <v>19729.739999999998</v>
          </cell>
          <cell r="I83">
            <v>4329.4799999999996</v>
          </cell>
          <cell r="J83">
            <v>3622.84</v>
          </cell>
          <cell r="K83">
            <v>4244.16</v>
          </cell>
          <cell r="L83">
            <v>494.62</v>
          </cell>
          <cell r="M83">
            <v>19697.98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621.36</v>
          </cell>
          <cell r="AC83">
            <v>0</v>
          </cell>
          <cell r="AD83">
            <v>56916.42</v>
          </cell>
        </row>
        <row r="84">
          <cell r="C84" t="str">
            <v>1204. Медосмотры (обязательные)</v>
          </cell>
          <cell r="D84" t="str">
            <v>13.2</v>
          </cell>
          <cell r="E84">
            <v>25</v>
          </cell>
          <cell r="F84" t="str">
            <v>2.10.3.1.</v>
          </cell>
          <cell r="G84">
            <v>8315.2099999999991</v>
          </cell>
          <cell r="H84">
            <v>38333.64</v>
          </cell>
          <cell r="I84">
            <v>8425.9</v>
          </cell>
          <cell r="J84">
            <v>7074.51</v>
          </cell>
          <cell r="K84">
            <v>8312.17</v>
          </cell>
          <cell r="L84">
            <v>1019.61</v>
          </cell>
          <cell r="M84">
            <v>41340.199999999997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1257.75</v>
          </cell>
          <cell r="AC84">
            <v>0</v>
          </cell>
          <cell r="AD84">
            <v>114078.99</v>
          </cell>
        </row>
        <row r="85">
          <cell r="C85" t="str">
            <v>1207. Прочие выплаты работникам (льготный проезд)</v>
          </cell>
          <cell r="D85" t="str">
            <v>12.2</v>
          </cell>
          <cell r="E85">
            <v>25</v>
          </cell>
          <cell r="F85" t="str">
            <v>2.2.</v>
          </cell>
          <cell r="G85">
            <v>27306.92</v>
          </cell>
          <cell r="H85">
            <v>131446.01</v>
          </cell>
          <cell r="I85">
            <v>27262.720000000001</v>
          </cell>
          <cell r="J85">
            <v>22286</v>
          </cell>
          <cell r="K85">
            <v>26978.44</v>
          </cell>
          <cell r="L85">
            <v>3185.72</v>
          </cell>
          <cell r="M85">
            <v>112043.79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3142.92</v>
          </cell>
          <cell r="AC85">
            <v>0</v>
          </cell>
          <cell r="AD85">
            <v>353652.51999999996</v>
          </cell>
        </row>
        <row r="86">
          <cell r="C86" t="str">
            <v>1209. Командировочные расходы</v>
          </cell>
          <cell r="D86" t="str">
            <v>13.2</v>
          </cell>
          <cell r="E86">
            <v>25</v>
          </cell>
          <cell r="F86" t="str">
            <v>5.12.</v>
          </cell>
          <cell r="G86">
            <v>37950.1</v>
          </cell>
          <cell r="H86">
            <v>185933.45</v>
          </cell>
          <cell r="I86">
            <v>37656.65</v>
          </cell>
          <cell r="J86">
            <v>30834.25</v>
          </cell>
          <cell r="K86">
            <v>37222.800000000003</v>
          </cell>
          <cell r="L86">
            <v>4614.7299999999996</v>
          </cell>
          <cell r="M86">
            <v>157263.87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4385.51</v>
          </cell>
          <cell r="AC86">
            <v>0</v>
          </cell>
          <cell r="AD86">
            <v>495861.36</v>
          </cell>
        </row>
        <row r="87">
          <cell r="C87" t="str">
            <v>1227. Услуги по обучению персонала</v>
          </cell>
          <cell r="D87" t="str">
            <v>13.2</v>
          </cell>
          <cell r="E87">
            <v>25</v>
          </cell>
          <cell r="F87" t="str">
            <v>2.10.3.1.</v>
          </cell>
          <cell r="G87">
            <v>3025.24</v>
          </cell>
          <cell r="H87">
            <v>15116.95</v>
          </cell>
          <cell r="I87">
            <v>3093.06</v>
          </cell>
          <cell r="J87">
            <v>2438.06</v>
          </cell>
          <cell r="K87">
            <v>2996.9</v>
          </cell>
          <cell r="L87">
            <v>347.76</v>
          </cell>
          <cell r="M87">
            <v>13285.42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296.60000000000002</v>
          </cell>
          <cell r="AC87">
            <v>0</v>
          </cell>
          <cell r="AD87">
            <v>40599.990000000005</v>
          </cell>
        </row>
        <row r="88">
          <cell r="C88" t="str">
            <v>1228. Услуги по охране труда и ТБ</v>
          </cell>
          <cell r="D88" t="str">
            <v>13.2</v>
          </cell>
          <cell r="E88">
            <v>25</v>
          </cell>
          <cell r="F88" t="str">
            <v>2.10.3.1.</v>
          </cell>
          <cell r="G88">
            <v>1580.94</v>
          </cell>
          <cell r="H88">
            <v>7435.07</v>
          </cell>
          <cell r="I88">
            <v>1571.7</v>
          </cell>
          <cell r="J88">
            <v>1265.3399999999999</v>
          </cell>
          <cell r="K88">
            <v>1494.85</v>
          </cell>
          <cell r="L88">
            <v>207.95</v>
          </cell>
          <cell r="M88">
            <v>6014.5999999999995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139.13999999999999</v>
          </cell>
          <cell r="AC88">
            <v>0</v>
          </cell>
          <cell r="AD88">
            <v>19709.59</v>
          </cell>
        </row>
        <row r="89">
          <cell r="C89" t="str">
            <v>1234. Расходы на канцелярские товары</v>
          </cell>
          <cell r="D89" t="e">
            <v>#N/A</v>
          </cell>
          <cell r="E89">
            <v>25</v>
          </cell>
          <cell r="G89">
            <v>61.27</v>
          </cell>
          <cell r="H89">
            <v>266.17</v>
          </cell>
          <cell r="I89">
            <v>62.07</v>
          </cell>
          <cell r="J89">
            <v>53.83</v>
          </cell>
          <cell r="K89">
            <v>60.1</v>
          </cell>
          <cell r="L89">
            <v>8.6300000000000008</v>
          </cell>
          <cell r="M89">
            <v>227.74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10.18</v>
          </cell>
          <cell r="AC89">
            <v>0</v>
          </cell>
          <cell r="AD89">
            <v>749.99</v>
          </cell>
        </row>
        <row r="90">
          <cell r="C90" t="str">
            <v>1235. Компенсация за использование личного транспорта в служебных целях</v>
          </cell>
          <cell r="D90" t="str">
            <v>6.2</v>
          </cell>
          <cell r="E90">
            <v>25</v>
          </cell>
          <cell r="F90" t="str">
            <v>2.11.2.</v>
          </cell>
          <cell r="G90">
            <v>120.23</v>
          </cell>
          <cell r="H90">
            <v>499.48</v>
          </cell>
          <cell r="I90">
            <v>123.83</v>
          </cell>
          <cell r="J90">
            <v>92.95</v>
          </cell>
          <cell r="K90">
            <v>110.84</v>
          </cell>
          <cell r="L90">
            <v>14.91</v>
          </cell>
          <cell r="M90">
            <v>522.95000000000005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14.8</v>
          </cell>
          <cell r="AC90">
            <v>0</v>
          </cell>
          <cell r="AD90">
            <v>1499.99</v>
          </cell>
        </row>
        <row r="91">
          <cell r="C91" t="str">
            <v>1309. ОСАГО</v>
          </cell>
          <cell r="D91" t="str">
            <v>10.2</v>
          </cell>
          <cell r="E91">
            <v>25</v>
          </cell>
          <cell r="F91" t="str">
            <v>2.10.3.5.</v>
          </cell>
          <cell r="G91">
            <v>3761.82</v>
          </cell>
          <cell r="H91">
            <v>18822.91</v>
          </cell>
          <cell r="I91">
            <v>3695.47</v>
          </cell>
          <cell r="J91">
            <v>3005.8</v>
          </cell>
          <cell r="K91">
            <v>3708.67</v>
          </cell>
          <cell r="L91">
            <v>427.99</v>
          </cell>
          <cell r="M91">
            <v>17197.34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433.05</v>
          </cell>
          <cell r="AC91">
            <v>0</v>
          </cell>
          <cell r="AD91">
            <v>51053.05</v>
          </cell>
        </row>
        <row r="92">
          <cell r="C92" t="str">
            <v>1401. Стоимость ОС до 40 тыс.руб. инвентарь и хознужды</v>
          </cell>
          <cell r="D92" t="str">
            <v>9.2</v>
          </cell>
          <cell r="E92">
            <v>25</v>
          </cell>
          <cell r="F92" t="str">
            <v>2.8.3.</v>
          </cell>
          <cell r="G92">
            <v>30040.99</v>
          </cell>
          <cell r="H92">
            <v>131256.63</v>
          </cell>
          <cell r="I92">
            <v>30419.75</v>
          </cell>
          <cell r="J92">
            <v>26274.400000000001</v>
          </cell>
          <cell r="K92">
            <v>29471.52</v>
          </cell>
          <cell r="L92">
            <v>4193.01</v>
          </cell>
          <cell r="M92">
            <v>112630.08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4929.16</v>
          </cell>
          <cell r="AC92">
            <v>0</v>
          </cell>
          <cell r="AD92">
            <v>369215.54</v>
          </cell>
        </row>
        <row r="93">
          <cell r="C93" t="str">
            <v>1402. Расходы на ГСМ для автотранспорта</v>
          </cell>
          <cell r="D93" t="str">
            <v>9.2</v>
          </cell>
          <cell r="E93">
            <v>25</v>
          </cell>
          <cell r="F93" t="str">
            <v>5.14.</v>
          </cell>
          <cell r="G93">
            <v>129761.53</v>
          </cell>
          <cell r="H93">
            <v>654918.68999999994</v>
          </cell>
          <cell r="I93">
            <v>127746.97</v>
          </cell>
          <cell r="J93">
            <v>104731.99</v>
          </cell>
          <cell r="K93">
            <v>129111.59</v>
          </cell>
          <cell r="L93">
            <v>14868.21</v>
          </cell>
          <cell r="M93">
            <v>577639.76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15681.19</v>
          </cell>
          <cell r="AC93">
            <v>0</v>
          </cell>
          <cell r="AD93">
            <v>1754459.93</v>
          </cell>
        </row>
        <row r="94">
          <cell r="C94" t="str">
            <v>1404. Расходы ГСМ на ТО(диз.топливо)</v>
          </cell>
          <cell r="D94" t="str">
            <v>9.2</v>
          </cell>
          <cell r="E94">
            <v>25</v>
          </cell>
          <cell r="F94" t="str">
            <v>2.7.1.</v>
          </cell>
          <cell r="G94">
            <v>5393</v>
          </cell>
          <cell r="H94">
            <v>24033.279999999999</v>
          </cell>
          <cell r="I94">
            <v>5514.94</v>
          </cell>
          <cell r="J94">
            <v>4726.5200000000004</v>
          </cell>
          <cell r="K94">
            <v>5352.7</v>
          </cell>
          <cell r="L94">
            <v>719.61</v>
          </cell>
          <cell r="M94">
            <v>21873.79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863.29</v>
          </cell>
          <cell r="AC94">
            <v>0</v>
          </cell>
          <cell r="AD94">
            <v>68477.12999999999</v>
          </cell>
        </row>
        <row r="95">
          <cell r="C95" t="str">
            <v>1405. Расходы ГСМ на ТО(масло)</v>
          </cell>
          <cell r="D95" t="str">
            <v>2.1</v>
          </cell>
          <cell r="E95">
            <v>25</v>
          </cell>
          <cell r="F95" t="str">
            <v>2.7.2.</v>
          </cell>
          <cell r="G95">
            <v>3328.62</v>
          </cell>
          <cell r="H95">
            <v>15219.46</v>
          </cell>
          <cell r="I95">
            <v>3436.42</v>
          </cell>
          <cell r="J95">
            <v>2909.79</v>
          </cell>
          <cell r="K95">
            <v>3343.54</v>
          </cell>
          <cell r="L95">
            <v>418.44</v>
          </cell>
          <cell r="M95">
            <v>14670.11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512.03</v>
          </cell>
          <cell r="AC95">
            <v>0</v>
          </cell>
          <cell r="AD95">
            <v>43838.41</v>
          </cell>
        </row>
        <row r="96">
          <cell r="C96" t="str">
            <v>1406. Расходы ГСМ на ТО(антифриз)</v>
          </cell>
          <cell r="D96" t="str">
            <v>1.4</v>
          </cell>
          <cell r="E96">
            <v>25</v>
          </cell>
          <cell r="F96" t="str">
            <v>2.7.2.</v>
          </cell>
          <cell r="G96">
            <v>1864.02</v>
          </cell>
          <cell r="H96">
            <v>8501.2300000000014</v>
          </cell>
          <cell r="I96">
            <v>1922.57</v>
          </cell>
          <cell r="J96">
            <v>1629.9</v>
          </cell>
          <cell r="K96">
            <v>1870.16</v>
          </cell>
          <cell r="L96">
            <v>235.77</v>
          </cell>
          <cell r="M96">
            <v>8149.61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287.89999999999998</v>
          </cell>
          <cell r="AC96">
            <v>0</v>
          </cell>
          <cell r="AD96">
            <v>24461.160000000003</v>
          </cell>
        </row>
        <row r="97">
          <cell r="C97" t="str">
            <v>1504. Услуги связи</v>
          </cell>
          <cell r="D97" t="str">
            <v>13.2</v>
          </cell>
          <cell r="E97">
            <v>25</v>
          </cell>
          <cell r="F97" t="str">
            <v>2.10.4.</v>
          </cell>
          <cell r="G97">
            <v>787.19</v>
          </cell>
          <cell r="H97">
            <v>3859.82</v>
          </cell>
          <cell r="I97">
            <v>759.55</v>
          </cell>
          <cell r="J97">
            <v>610.26</v>
          </cell>
          <cell r="K97">
            <v>756.33</v>
          </cell>
          <cell r="L97">
            <v>91.19</v>
          </cell>
          <cell r="M97">
            <v>3035.71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82.24</v>
          </cell>
          <cell r="AC97">
            <v>0</v>
          </cell>
          <cell r="AD97">
            <v>9982.2899999999991</v>
          </cell>
        </row>
        <row r="98">
          <cell r="C98" t="str">
            <v>1527. РБП по страхованию имущества</v>
          </cell>
          <cell r="D98" t="str">
            <v>9.2</v>
          </cell>
          <cell r="E98">
            <v>25</v>
          </cell>
          <cell r="F98" t="str">
            <v>2.10.3.5.</v>
          </cell>
          <cell r="G98">
            <v>125.06</v>
          </cell>
          <cell r="H98">
            <v>668.19999999999993</v>
          </cell>
          <cell r="I98">
            <v>120.3</v>
          </cell>
          <cell r="J98">
            <v>101</v>
          </cell>
          <cell r="K98">
            <v>127.73</v>
          </cell>
          <cell r="L98">
            <v>12.83</v>
          </cell>
          <cell r="M98">
            <v>679.12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18.350000000000001</v>
          </cell>
          <cell r="AC98">
            <v>0</v>
          </cell>
          <cell r="AD98">
            <v>1852.5899999999997</v>
          </cell>
        </row>
        <row r="99">
          <cell r="C99" t="str">
            <v>1538.Взносы в СРО</v>
          </cell>
          <cell r="D99" t="str">
            <v>13.2</v>
          </cell>
          <cell r="E99">
            <v>25</v>
          </cell>
          <cell r="F99" t="str">
            <v>2.10.3.5.</v>
          </cell>
          <cell r="G99">
            <v>381.33</v>
          </cell>
          <cell r="H99">
            <v>1857.88</v>
          </cell>
          <cell r="I99">
            <v>356.95</v>
          </cell>
          <cell r="J99">
            <v>302.11</v>
          </cell>
          <cell r="K99">
            <v>362.37</v>
          </cell>
          <cell r="L99">
            <v>43.36</v>
          </cell>
          <cell r="M99">
            <v>1645.16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50.84</v>
          </cell>
          <cell r="AC99">
            <v>0</v>
          </cell>
          <cell r="AD99">
            <v>5000</v>
          </cell>
        </row>
        <row r="100">
          <cell r="C100" t="str">
            <v>1539.Транспортные услуги (доставка ТМЦ.зап/частей)</v>
          </cell>
          <cell r="D100" t="str">
            <v>13.2</v>
          </cell>
          <cell r="E100">
            <v>25</v>
          </cell>
          <cell r="F100" t="str">
            <v>2.10.3.3.</v>
          </cell>
          <cell r="G100">
            <v>1769.2</v>
          </cell>
          <cell r="H100">
            <v>8282.1200000000008</v>
          </cell>
          <cell r="I100">
            <v>1856.06</v>
          </cell>
          <cell r="J100">
            <v>1474.17</v>
          </cell>
          <cell r="K100">
            <v>1721.34</v>
          </cell>
          <cell r="L100">
            <v>236.64</v>
          </cell>
          <cell r="M100">
            <v>7450.88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104.23</v>
          </cell>
          <cell r="AC100">
            <v>0</v>
          </cell>
          <cell r="AD100">
            <v>22894.639999999999</v>
          </cell>
        </row>
        <row r="101">
          <cell r="C101" t="str">
            <v>1546.Расходы  на установку и ТО приборов учета</v>
          </cell>
          <cell r="D101" t="str">
            <v>13.2</v>
          </cell>
          <cell r="E101">
            <v>25</v>
          </cell>
          <cell r="F101" t="str">
            <v>2.10.3.5.</v>
          </cell>
          <cell r="G101">
            <v>2076.9699999999998</v>
          </cell>
          <cell r="H101">
            <v>9728.2000000000007</v>
          </cell>
          <cell r="I101">
            <v>1981.7</v>
          </cell>
          <cell r="J101">
            <v>1522.61</v>
          </cell>
          <cell r="K101">
            <v>1858.83</v>
          </cell>
          <cell r="L101">
            <v>263.69</v>
          </cell>
          <cell r="M101">
            <v>7895.5099999999993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122.49</v>
          </cell>
          <cell r="AC101">
            <v>0</v>
          </cell>
          <cell r="AD101">
            <v>25450</v>
          </cell>
        </row>
        <row r="102">
          <cell r="C102" t="str">
            <v>1547.Услуги сторонних организаций</v>
          </cell>
          <cell r="D102" t="str">
            <v>13.2</v>
          </cell>
          <cell r="E102">
            <v>25</v>
          </cell>
          <cell r="F102" t="str">
            <v>2.10.3.5.</v>
          </cell>
          <cell r="G102">
            <v>8233.7999999999993</v>
          </cell>
          <cell r="H102">
            <v>40414.21</v>
          </cell>
          <cell r="I102">
            <v>7905.78</v>
          </cell>
          <cell r="J102">
            <v>6520.96</v>
          </cell>
          <cell r="K102">
            <v>8271.23</v>
          </cell>
          <cell r="L102">
            <v>961.58</v>
          </cell>
          <cell r="M102">
            <v>30708.31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404.96</v>
          </cell>
          <cell r="AC102">
            <v>0</v>
          </cell>
          <cell r="AD102">
            <v>103420.83</v>
          </cell>
        </row>
        <row r="103">
          <cell r="C103" t="str">
            <v>1604. Транспортные услуги на внутренние перевозки</v>
          </cell>
          <cell r="D103" t="str">
            <v>13.2</v>
          </cell>
          <cell r="E103">
            <v>25</v>
          </cell>
          <cell r="F103" t="str">
            <v>2.10.3.3.</v>
          </cell>
          <cell r="G103">
            <v>87951.38</v>
          </cell>
          <cell r="H103">
            <v>430472.38</v>
          </cell>
          <cell r="I103">
            <v>84805.09</v>
          </cell>
          <cell r="J103">
            <v>72378.36</v>
          </cell>
          <cell r="K103">
            <v>88505.27</v>
          </cell>
          <cell r="L103">
            <v>9872.14</v>
          </cell>
          <cell r="M103">
            <v>462239.42000000004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11375.95</v>
          </cell>
          <cell r="AC103">
            <v>0</v>
          </cell>
          <cell r="AD103">
            <v>1247599.99</v>
          </cell>
        </row>
        <row r="104">
          <cell r="C104" t="str">
            <v>1623. Услуги по поверке приборов</v>
          </cell>
          <cell r="D104" t="str">
            <v>8.2</v>
          </cell>
          <cell r="E104">
            <v>25</v>
          </cell>
          <cell r="F104" t="str">
            <v>2.10.3.4.</v>
          </cell>
          <cell r="G104">
            <v>2610.83</v>
          </cell>
          <cell r="H104">
            <v>10845.970000000001</v>
          </cell>
          <cell r="I104">
            <v>2689.03</v>
          </cell>
          <cell r="J104">
            <v>2018.47</v>
          </cell>
          <cell r="K104">
            <v>2406.9</v>
          </cell>
          <cell r="L104">
            <v>323.76</v>
          </cell>
          <cell r="M104">
            <v>11355.6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321.42</v>
          </cell>
          <cell r="AC104">
            <v>0</v>
          </cell>
          <cell r="AD104">
            <v>32571.980000000003</v>
          </cell>
        </row>
        <row r="105">
          <cell r="C105" t="str">
            <v>1630. Услуги машин, механизмов</v>
          </cell>
          <cell r="D105" t="str">
            <v>13.2</v>
          </cell>
          <cell r="E105">
            <v>25</v>
          </cell>
          <cell r="F105" t="str">
            <v>2.10.3.3.</v>
          </cell>
          <cell r="G105">
            <v>8729.9</v>
          </cell>
          <cell r="H105">
            <v>47832</v>
          </cell>
          <cell r="I105">
            <v>7896.4</v>
          </cell>
          <cell r="J105">
            <v>6581.86</v>
          </cell>
          <cell r="K105">
            <v>8414.2099999999991</v>
          </cell>
          <cell r="L105">
            <v>833.94</v>
          </cell>
          <cell r="M105">
            <v>41827.17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1084.52</v>
          </cell>
          <cell r="AC105">
            <v>0</v>
          </cell>
          <cell r="AD105">
            <v>123200</v>
          </cell>
        </row>
        <row r="106">
          <cell r="C106" t="str">
            <v>1631. Оказание услуг по оценке</v>
          </cell>
          <cell r="D106" t="str">
            <v>13.2</v>
          </cell>
          <cell r="E106">
            <v>25</v>
          </cell>
          <cell r="F106" t="str">
            <v>2.10.3.5.</v>
          </cell>
          <cell r="G106">
            <v>783.8</v>
          </cell>
          <cell r="H106">
            <v>3934.3900000000003</v>
          </cell>
          <cell r="I106">
            <v>716.39</v>
          </cell>
          <cell r="J106">
            <v>647.85</v>
          </cell>
          <cell r="K106">
            <v>809.05</v>
          </cell>
          <cell r="L106">
            <v>79.81</v>
          </cell>
          <cell r="M106">
            <v>4910.53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118.19</v>
          </cell>
          <cell r="AC106">
            <v>0</v>
          </cell>
          <cell r="AD106">
            <v>12000.010000000002</v>
          </cell>
        </row>
        <row r="107">
          <cell r="C107" t="str">
            <v>1631. Расходы по охране труда</v>
          </cell>
          <cell r="D107" t="str">
            <v>13.2</v>
          </cell>
          <cell r="E107">
            <v>25</v>
          </cell>
          <cell r="F107" t="str">
            <v>2.10.3.1.</v>
          </cell>
          <cell r="G107">
            <v>1217.08</v>
          </cell>
          <cell r="H107">
            <v>6166.58</v>
          </cell>
          <cell r="I107">
            <v>1187.49</v>
          </cell>
          <cell r="J107">
            <v>977.03</v>
          </cell>
          <cell r="K107">
            <v>1208.1099999999999</v>
          </cell>
          <cell r="L107">
            <v>137.35</v>
          </cell>
          <cell r="M107">
            <v>5626.84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142.16999999999999</v>
          </cell>
          <cell r="AC107">
            <v>0</v>
          </cell>
          <cell r="AD107">
            <v>16662.650000000001</v>
          </cell>
        </row>
        <row r="108">
          <cell r="C108" t="str">
            <v>1700. Амортизация оборудования</v>
          </cell>
          <cell r="D108" t="str">
            <v>5.2</v>
          </cell>
          <cell r="E108">
            <v>25</v>
          </cell>
          <cell r="F108" t="str">
            <v>2.9.</v>
          </cell>
          <cell r="G108">
            <v>88705.89</v>
          </cell>
          <cell r="H108">
            <v>444253.28</v>
          </cell>
          <cell r="I108">
            <v>87198.85</v>
          </cell>
          <cell r="J108">
            <v>70988.25</v>
          </cell>
          <cell r="K108">
            <v>87642.66</v>
          </cell>
          <cell r="L108">
            <v>10043.870000000001</v>
          </cell>
          <cell r="M108">
            <v>409814.29000000004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10315.99</v>
          </cell>
          <cell r="AC108">
            <v>0</v>
          </cell>
          <cell r="AD108">
            <v>1208963.08</v>
          </cell>
        </row>
        <row r="109">
          <cell r="C109" t="str">
            <v>1701. Фонд заработной платы (производство)</v>
          </cell>
          <cell r="D109" t="str">
            <v>3.2</v>
          </cell>
          <cell r="E109">
            <v>25</v>
          </cell>
          <cell r="F109" t="str">
            <v>2.1.1.</v>
          </cell>
          <cell r="G109">
            <v>1614754.19</v>
          </cell>
          <cell r="H109">
            <v>7910748.29</v>
          </cell>
          <cell r="I109">
            <v>1604602.26</v>
          </cell>
          <cell r="J109">
            <v>1309207.75</v>
          </cell>
          <cell r="K109">
            <v>1589799.78</v>
          </cell>
          <cell r="L109">
            <v>190112.18</v>
          </cell>
          <cell r="M109">
            <v>7138572.9000000004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184926.85</v>
          </cell>
          <cell r="AC109">
            <v>0</v>
          </cell>
          <cell r="AD109">
            <v>21542724.200000003</v>
          </cell>
        </row>
        <row r="110">
          <cell r="C110" t="str">
            <v>1704. Страховые взносы от НС (производство)</v>
          </cell>
          <cell r="D110" t="str">
            <v>4.2</v>
          </cell>
          <cell r="E110">
            <v>25</v>
          </cell>
          <cell r="F110" t="str">
            <v>2.3.2.</v>
          </cell>
          <cell r="G110">
            <v>3346.52</v>
          </cell>
          <cell r="H110">
            <v>16323.869999999999</v>
          </cell>
          <cell r="I110">
            <v>3327.93</v>
          </cell>
          <cell r="J110">
            <v>2721.72</v>
          </cell>
          <cell r="K110">
            <v>3293.92</v>
          </cell>
          <cell r="L110">
            <v>396.96</v>
          </cell>
          <cell r="M110">
            <v>14702.289999999999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389.55</v>
          </cell>
          <cell r="AC110">
            <v>0</v>
          </cell>
          <cell r="AD110">
            <v>44502.76</v>
          </cell>
        </row>
        <row r="111">
          <cell r="C111" t="str">
            <v>1706. Спецодежда и СИЗ (Основные)</v>
          </cell>
          <cell r="D111" t="str">
            <v>13.2</v>
          </cell>
          <cell r="E111">
            <v>25</v>
          </cell>
          <cell r="F111" t="str">
            <v>2.10.3.1.</v>
          </cell>
          <cell r="G111">
            <v>7888.86</v>
          </cell>
          <cell r="H111">
            <v>42149.07</v>
          </cell>
          <cell r="I111">
            <v>7747.43</v>
          </cell>
          <cell r="J111">
            <v>6412.1</v>
          </cell>
          <cell r="K111">
            <v>8093.76</v>
          </cell>
          <cell r="L111">
            <v>885.71</v>
          </cell>
          <cell r="M111">
            <v>33682.36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879.83</v>
          </cell>
          <cell r="AC111">
            <v>0</v>
          </cell>
          <cell r="AD111">
            <v>107739.12000000001</v>
          </cell>
        </row>
        <row r="112">
          <cell r="C112" t="str">
            <v>1707. Страховые взносы во внебюджетные фонды (производство)</v>
          </cell>
          <cell r="D112" t="str">
            <v>4.2</v>
          </cell>
          <cell r="E112">
            <v>25</v>
          </cell>
          <cell r="F112" t="str">
            <v>2.3.2.</v>
          </cell>
          <cell r="G112">
            <v>456898.16</v>
          </cell>
          <cell r="H112">
            <v>2244257.41</v>
          </cell>
          <cell r="I112">
            <v>453421.84</v>
          </cell>
          <cell r="J112">
            <v>371059.55</v>
          </cell>
          <cell r="K112">
            <v>450733.87</v>
          </cell>
          <cell r="L112">
            <v>53569.79</v>
          </cell>
          <cell r="M112">
            <v>2034511.7100000002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53732.03</v>
          </cell>
          <cell r="AC112">
            <v>0</v>
          </cell>
          <cell r="AD112">
            <v>6118184.3600000003</v>
          </cell>
        </row>
        <row r="113">
          <cell r="C113" t="str">
            <v>1708. Резерв на оплату отпусков</v>
          </cell>
          <cell r="D113" t="e">
            <v>#N/A</v>
          </cell>
          <cell r="E113">
            <v>25</v>
          </cell>
          <cell r="G113">
            <v>5439.18</v>
          </cell>
          <cell r="H113">
            <v>23631.190000000002</v>
          </cell>
          <cell r="I113">
            <v>5510.91</v>
          </cell>
          <cell r="J113">
            <v>4778.7700000000004</v>
          </cell>
          <cell r="K113">
            <v>5335.83</v>
          </cell>
          <cell r="L113">
            <v>766.27</v>
          </cell>
          <cell r="M113">
            <v>20218.87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903.45</v>
          </cell>
          <cell r="AC113">
            <v>0</v>
          </cell>
          <cell r="AD113">
            <v>66584.47</v>
          </cell>
        </row>
        <row r="114">
          <cell r="C114" t="str">
            <v>2.20. Информационно-консультационные услуги</v>
          </cell>
          <cell r="D114" t="e">
            <v>#N/A</v>
          </cell>
          <cell r="E114">
            <v>25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125249.05</v>
          </cell>
          <cell r="V114">
            <v>544160.1</v>
          </cell>
          <cell r="W114">
            <v>126900.89</v>
          </cell>
          <cell r="X114">
            <v>110041.59</v>
          </cell>
          <cell r="Y114">
            <v>122869.31</v>
          </cell>
          <cell r="Z114">
            <v>17644.96</v>
          </cell>
          <cell r="AA114">
            <v>465583.98</v>
          </cell>
          <cell r="AB114">
            <v>20803.91</v>
          </cell>
          <cell r="AC114">
            <v>0</v>
          </cell>
          <cell r="AD114">
            <v>1533253.7899999998</v>
          </cell>
        </row>
        <row r="115">
          <cell r="C115" t="str">
            <v>2304. Ремонт (прочие услуги)  служебного транспорта</v>
          </cell>
          <cell r="D115" t="str">
            <v>8.2</v>
          </cell>
          <cell r="E115">
            <v>25</v>
          </cell>
          <cell r="F115" t="str">
            <v>2.10.3.2.</v>
          </cell>
          <cell r="G115">
            <v>326.75</v>
          </cell>
          <cell r="H115">
            <v>1419.6200000000001</v>
          </cell>
          <cell r="I115">
            <v>331.06</v>
          </cell>
          <cell r="J115">
            <v>287.08</v>
          </cell>
          <cell r="K115">
            <v>320.55</v>
          </cell>
          <cell r="L115">
            <v>46.03</v>
          </cell>
          <cell r="M115">
            <v>1214.6300000000001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54.27</v>
          </cell>
          <cell r="AC115">
            <v>0</v>
          </cell>
          <cell r="AD115">
            <v>3999.9900000000007</v>
          </cell>
        </row>
        <row r="116">
          <cell r="C116" t="str">
            <v>2309. ОСАГО</v>
          </cell>
          <cell r="D116" t="str">
            <v>10.2</v>
          </cell>
          <cell r="E116">
            <v>25</v>
          </cell>
          <cell r="F116" t="str">
            <v>5.6.</v>
          </cell>
          <cell r="G116">
            <v>678.86</v>
          </cell>
          <cell r="H116">
            <v>3381.1899999999996</v>
          </cell>
          <cell r="I116">
            <v>666.52</v>
          </cell>
          <cell r="J116">
            <v>540.65</v>
          </cell>
          <cell r="K116">
            <v>666.75</v>
          </cell>
          <cell r="L116">
            <v>77.319999999999993</v>
          </cell>
          <cell r="M116">
            <v>3073.92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76.040000000000006</v>
          </cell>
          <cell r="AC116">
            <v>0</v>
          </cell>
          <cell r="AD116">
            <v>9161.25</v>
          </cell>
        </row>
        <row r="117">
          <cell r="C117" t="str">
            <v xml:space="preserve">Сопровождение программных продуктов </v>
          </cell>
          <cell r="D117" t="e">
            <v>#N/A</v>
          </cell>
          <cell r="E117">
            <v>25</v>
          </cell>
          <cell r="G117">
            <v>11070.56</v>
          </cell>
          <cell r="H117">
            <v>47214.559999999998</v>
          </cell>
          <cell r="I117">
            <v>11294.3</v>
          </cell>
          <cell r="J117">
            <v>9237.36</v>
          </cell>
          <cell r="K117">
            <v>10586.15</v>
          </cell>
          <cell r="L117">
            <v>1481.38</v>
          </cell>
          <cell r="M117">
            <v>44083.37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1639.49</v>
          </cell>
          <cell r="AC117">
            <v>0</v>
          </cell>
          <cell r="AD117">
            <v>136607.16999999998</v>
          </cell>
        </row>
        <row r="118">
          <cell r="C118" t="str">
            <v>Итого</v>
          </cell>
          <cell r="D118" t="str">
            <v>14.2</v>
          </cell>
          <cell r="E118">
            <v>25</v>
          </cell>
          <cell r="G118">
            <v>2883264.71</v>
          </cell>
          <cell r="H118">
            <v>14132188.319999998</v>
          </cell>
          <cell r="I118">
            <v>2863190.9600000004</v>
          </cell>
          <cell r="J118">
            <v>2346113.2799999998</v>
          </cell>
          <cell r="K118">
            <v>2848758.6599999997</v>
          </cell>
          <cell r="L118">
            <v>338288.74000000011</v>
          </cell>
          <cell r="M118">
            <v>12894826.659999998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125249.05</v>
          </cell>
          <cell r="V118">
            <v>544160.1</v>
          </cell>
          <cell r="W118">
            <v>126900.89</v>
          </cell>
          <cell r="X118">
            <v>110041.59</v>
          </cell>
          <cell r="Y118">
            <v>122869.31</v>
          </cell>
          <cell r="Z118">
            <v>17644.96</v>
          </cell>
          <cell r="AA118">
            <v>465583.98</v>
          </cell>
          <cell r="AB118">
            <v>362086.71</v>
          </cell>
          <cell r="AC118">
            <v>0</v>
          </cell>
          <cell r="AD118">
            <v>40181167.920000009</v>
          </cell>
        </row>
        <row r="120">
          <cell r="C120" t="str">
            <v>1118. Транспортный налог</v>
          </cell>
          <cell r="D120" t="str">
            <v>13.3</v>
          </cell>
          <cell r="E120">
            <v>26</v>
          </cell>
          <cell r="F120" t="str">
            <v>5.4.</v>
          </cell>
          <cell r="G120">
            <v>4766.8999999999996</v>
          </cell>
          <cell r="H120">
            <v>23610.66</v>
          </cell>
          <cell r="I120">
            <v>4775.4399999999996</v>
          </cell>
          <cell r="J120">
            <v>3947.9</v>
          </cell>
          <cell r="K120">
            <v>4728.09</v>
          </cell>
          <cell r="L120">
            <v>576.9</v>
          </cell>
          <cell r="M120">
            <v>20722.29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631.79</v>
          </cell>
          <cell r="AC120">
            <v>0</v>
          </cell>
          <cell r="AD120">
            <v>63759.970000000008</v>
          </cell>
        </row>
        <row r="121">
          <cell r="C121" t="str">
            <v>1204. Медосмотры (обязательные)</v>
          </cell>
          <cell r="D121" t="e">
            <v>#N/A</v>
          </cell>
          <cell r="E121">
            <v>26</v>
          </cell>
          <cell r="G121">
            <v>347.18</v>
          </cell>
          <cell r="H121">
            <v>1508.35</v>
          </cell>
          <cell r="I121">
            <v>351.75</v>
          </cell>
          <cell r="J121">
            <v>305.02</v>
          </cell>
          <cell r="K121">
            <v>340.58</v>
          </cell>
          <cell r="L121">
            <v>48.91</v>
          </cell>
          <cell r="M121">
            <v>1290.54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57.67</v>
          </cell>
          <cell r="AC121">
            <v>0</v>
          </cell>
          <cell r="AD121">
            <v>4250</v>
          </cell>
        </row>
        <row r="122">
          <cell r="C122" t="str">
            <v>2.25. Взносы СРО</v>
          </cell>
          <cell r="D122" t="e">
            <v>#N/A</v>
          </cell>
          <cell r="E122">
            <v>26</v>
          </cell>
          <cell r="G122">
            <v>6126.63</v>
          </cell>
          <cell r="H122">
            <v>26617.910000000003</v>
          </cell>
          <cell r="I122">
            <v>6207.43</v>
          </cell>
          <cell r="J122">
            <v>5382.75</v>
          </cell>
          <cell r="K122">
            <v>6010.22</v>
          </cell>
          <cell r="L122">
            <v>863.11</v>
          </cell>
          <cell r="M122">
            <v>22774.31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1017.64</v>
          </cell>
          <cell r="AC122">
            <v>0</v>
          </cell>
          <cell r="AD122">
            <v>75000</v>
          </cell>
        </row>
        <row r="123">
          <cell r="C123" t="str">
            <v>2109. Расходы на ГСМ для автотранспорта</v>
          </cell>
          <cell r="D123" t="str">
            <v>9.3</v>
          </cell>
          <cell r="E123">
            <v>26</v>
          </cell>
          <cell r="F123" t="str">
            <v>5.14.</v>
          </cell>
          <cell r="G123">
            <v>24897.38</v>
          </cell>
          <cell r="H123">
            <v>124077.88</v>
          </cell>
          <cell r="I123">
            <v>24454.22</v>
          </cell>
          <cell r="J123">
            <v>19931.53</v>
          </cell>
          <cell r="K123">
            <v>24565.59</v>
          </cell>
          <cell r="L123">
            <v>2897.97</v>
          </cell>
          <cell r="M123">
            <v>108828.2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2638.16</v>
          </cell>
          <cell r="AC123">
            <v>0</v>
          </cell>
          <cell r="AD123">
            <v>332290.93</v>
          </cell>
        </row>
        <row r="124">
          <cell r="C124" t="str">
            <v>2113. Расходы на нотариальные услуги</v>
          </cell>
          <cell r="D124" t="str">
            <v>13.3</v>
          </cell>
          <cell r="E124">
            <v>26</v>
          </cell>
          <cell r="F124" t="str">
            <v>5.9.</v>
          </cell>
          <cell r="G124">
            <v>2614.8000000000002</v>
          </cell>
          <cell r="H124">
            <v>13195.95</v>
          </cell>
          <cell r="I124">
            <v>2447.16</v>
          </cell>
          <cell r="J124">
            <v>2032.13</v>
          </cell>
          <cell r="K124">
            <v>2550.31</v>
          </cell>
          <cell r="L124">
            <v>289.14999999999998</v>
          </cell>
          <cell r="M124">
            <v>12260.529999999999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259.98</v>
          </cell>
          <cell r="AC124">
            <v>0</v>
          </cell>
          <cell r="AD124">
            <v>35650.01</v>
          </cell>
        </row>
        <row r="125">
          <cell r="C125" t="str">
            <v>2115. Плата за негативное воздейсвие на окр.среду</v>
          </cell>
          <cell r="D125" t="str">
            <v>11.3</v>
          </cell>
          <cell r="E125">
            <v>26</v>
          </cell>
          <cell r="F125" t="str">
            <v>5.3.</v>
          </cell>
          <cell r="G125">
            <v>117.43</v>
          </cell>
          <cell r="H125">
            <v>587.24000000000012</v>
          </cell>
          <cell r="I125">
            <v>115.12</v>
          </cell>
          <cell r="J125">
            <v>92.67</v>
          </cell>
          <cell r="K125">
            <v>114.28</v>
          </cell>
          <cell r="L125">
            <v>13.52</v>
          </cell>
          <cell r="M125">
            <v>503.18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10.15</v>
          </cell>
          <cell r="AC125">
            <v>0</v>
          </cell>
          <cell r="AD125">
            <v>1553.5900000000001</v>
          </cell>
        </row>
        <row r="126">
          <cell r="C126" t="str">
            <v>2119. Рекламные расходы</v>
          </cell>
          <cell r="D126" t="e">
            <v>#N/A</v>
          </cell>
          <cell r="E126">
            <v>26</v>
          </cell>
          <cell r="G126">
            <v>16337.68</v>
          </cell>
          <cell r="H126">
            <v>70981.090000000011</v>
          </cell>
          <cell r="I126">
            <v>16553.150000000001</v>
          </cell>
          <cell r="J126">
            <v>14354</v>
          </cell>
          <cell r="K126">
            <v>16027.26</v>
          </cell>
          <cell r="L126">
            <v>2301.64</v>
          </cell>
          <cell r="M126">
            <v>60731.5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2713.69</v>
          </cell>
          <cell r="AC126">
            <v>0</v>
          </cell>
          <cell r="AD126">
            <v>200000.01000000004</v>
          </cell>
        </row>
        <row r="127">
          <cell r="C127" t="str">
            <v>2119. Услуги связи</v>
          </cell>
          <cell r="D127" t="str">
            <v>13.3</v>
          </cell>
          <cell r="E127">
            <v>26</v>
          </cell>
          <cell r="F127" t="str">
            <v>5.16.</v>
          </cell>
          <cell r="G127">
            <v>5165.92</v>
          </cell>
          <cell r="H127">
            <v>25273.359999999997</v>
          </cell>
          <cell r="I127">
            <v>5139.13</v>
          </cell>
          <cell r="J127">
            <v>4204.17</v>
          </cell>
          <cell r="K127">
            <v>5116.0600000000004</v>
          </cell>
          <cell r="L127">
            <v>602.45000000000005</v>
          </cell>
          <cell r="M127">
            <v>24179.67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585.34</v>
          </cell>
          <cell r="AC127">
            <v>0</v>
          </cell>
          <cell r="AD127">
            <v>70266.099999999977</v>
          </cell>
        </row>
        <row r="128">
          <cell r="C128" t="str">
            <v>2120. Расходы на канцелярские товары</v>
          </cell>
          <cell r="D128" t="str">
            <v>9.3</v>
          </cell>
          <cell r="E128">
            <v>26</v>
          </cell>
          <cell r="F128" t="str">
            <v>5.13.</v>
          </cell>
          <cell r="G128">
            <v>23829.52</v>
          </cell>
          <cell r="H128">
            <v>111226.72000000002</v>
          </cell>
          <cell r="I128">
            <v>24255.61</v>
          </cell>
          <cell r="J128">
            <v>20058.88</v>
          </cell>
          <cell r="K128">
            <v>23542.84</v>
          </cell>
          <cell r="L128">
            <v>3127.07</v>
          </cell>
          <cell r="M128">
            <v>90663.8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2182.5100000000002</v>
          </cell>
          <cell r="AC128">
            <v>0</v>
          </cell>
          <cell r="AD128">
            <v>298886.95000000007</v>
          </cell>
        </row>
        <row r="129">
          <cell r="C129" t="str">
            <v>2121. Представительские расходы (учитываемые в НУ)</v>
          </cell>
          <cell r="D129" t="str">
            <v>13.3</v>
          </cell>
          <cell r="E129">
            <v>26</v>
          </cell>
          <cell r="F129" t="str">
            <v>5.11.</v>
          </cell>
          <cell r="G129">
            <v>2598.59</v>
          </cell>
          <cell r="H129">
            <v>12191.779999999999</v>
          </cell>
          <cell r="I129">
            <v>2493.4299999999998</v>
          </cell>
          <cell r="J129">
            <v>1918.3</v>
          </cell>
          <cell r="K129">
            <v>2335.9899999999998</v>
          </cell>
          <cell r="L129">
            <v>331.23</v>
          </cell>
          <cell r="M129">
            <v>9855.73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148.16999999999999</v>
          </cell>
          <cell r="AC129">
            <v>0</v>
          </cell>
          <cell r="AD129">
            <v>31873.219999999994</v>
          </cell>
        </row>
        <row r="130">
          <cell r="C130" t="str">
            <v>2121н. представительские расходы (НЕ учитываемые в НУ)</v>
          </cell>
          <cell r="D130" t="str">
            <v>13.3</v>
          </cell>
          <cell r="E130">
            <v>26</v>
          </cell>
          <cell r="F130" t="str">
            <v>5.11.</v>
          </cell>
          <cell r="G130">
            <v>1833.9</v>
          </cell>
          <cell r="H130">
            <v>7967.63</v>
          </cell>
          <cell r="I130">
            <v>1858.09</v>
          </cell>
          <cell r="J130">
            <v>1611.24</v>
          </cell>
          <cell r="K130">
            <v>1799.06</v>
          </cell>
          <cell r="L130">
            <v>258.36</v>
          </cell>
          <cell r="M130">
            <v>6817.11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304.61</v>
          </cell>
          <cell r="AC130">
            <v>0</v>
          </cell>
          <cell r="AD130">
            <v>22450</v>
          </cell>
        </row>
        <row r="131">
          <cell r="C131" t="str">
            <v>2122. Водоснабжение</v>
          </cell>
          <cell r="D131" t="str">
            <v>13.3</v>
          </cell>
          <cell r="E131">
            <v>26</v>
          </cell>
          <cell r="F131" t="str">
            <v>5.20.</v>
          </cell>
          <cell r="G131">
            <v>4631.29</v>
          </cell>
          <cell r="H131">
            <v>22410.640000000003</v>
          </cell>
          <cell r="I131">
            <v>4633.6099999999997</v>
          </cell>
          <cell r="J131">
            <v>3718.33</v>
          </cell>
          <cell r="K131">
            <v>4503.6499999999996</v>
          </cell>
          <cell r="L131">
            <v>549.20000000000005</v>
          </cell>
          <cell r="M131">
            <v>18743.36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492.89</v>
          </cell>
          <cell r="AC131">
            <v>0</v>
          </cell>
          <cell r="AD131">
            <v>59682.97</v>
          </cell>
        </row>
        <row r="132">
          <cell r="C132" t="str">
            <v>2122. Программное обеспечение</v>
          </cell>
          <cell r="D132" t="str">
            <v>13.3</v>
          </cell>
          <cell r="E132">
            <v>26</v>
          </cell>
          <cell r="F132" t="str">
            <v>5.9.</v>
          </cell>
          <cell r="G132">
            <v>18853.990000000002</v>
          </cell>
          <cell r="H132">
            <v>86849.55</v>
          </cell>
          <cell r="I132">
            <v>18914.77</v>
          </cell>
          <cell r="J132">
            <v>15142.88</v>
          </cell>
          <cell r="K132">
            <v>18366.689999999999</v>
          </cell>
          <cell r="L132">
            <v>2221.46</v>
          </cell>
          <cell r="M132">
            <v>87988.37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2065.0300000000002</v>
          </cell>
          <cell r="AC132">
            <v>0</v>
          </cell>
          <cell r="AD132">
            <v>250402.74</v>
          </cell>
        </row>
        <row r="133">
          <cell r="C133" t="str">
            <v>2123. Проектная документация</v>
          </cell>
          <cell r="D133" t="str">
            <v>13.3</v>
          </cell>
          <cell r="E133">
            <v>26</v>
          </cell>
          <cell r="F133" t="str">
            <v>5.8.</v>
          </cell>
          <cell r="G133">
            <v>3980.73</v>
          </cell>
          <cell r="H133">
            <v>19538.72</v>
          </cell>
          <cell r="I133">
            <v>3822.14</v>
          </cell>
          <cell r="J133">
            <v>3152.63</v>
          </cell>
          <cell r="K133">
            <v>3998.82</v>
          </cell>
          <cell r="L133">
            <v>464.89</v>
          </cell>
          <cell r="M133">
            <v>14846.29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195.78</v>
          </cell>
          <cell r="AC133">
            <v>0</v>
          </cell>
          <cell r="AD133">
            <v>50000</v>
          </cell>
        </row>
        <row r="134">
          <cell r="C134" t="str">
            <v>2124. Информационные и консультационные услуги</v>
          </cell>
          <cell r="D134" t="str">
            <v>13.3</v>
          </cell>
          <cell r="E134">
            <v>26</v>
          </cell>
          <cell r="F134" t="str">
            <v>5.9.</v>
          </cell>
          <cell r="G134">
            <v>76125.42</v>
          </cell>
          <cell r="H134">
            <v>373737.37999999995</v>
          </cell>
          <cell r="I134">
            <v>72580.639999999999</v>
          </cell>
          <cell r="J134">
            <v>61058.879999999997</v>
          </cell>
          <cell r="K134">
            <v>74877.429999999993</v>
          </cell>
          <cell r="L134">
            <v>8601.06</v>
          </cell>
          <cell r="M134">
            <v>372270.42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9283.19</v>
          </cell>
          <cell r="AC134">
            <v>0</v>
          </cell>
          <cell r="AD134">
            <v>1048534.4199999999</v>
          </cell>
        </row>
        <row r="135">
          <cell r="C135" t="str">
            <v>2126. Подписка</v>
          </cell>
          <cell r="D135" t="str">
            <v>13.3</v>
          </cell>
          <cell r="E135">
            <v>26</v>
          </cell>
          <cell r="F135" t="str">
            <v>5.9.</v>
          </cell>
          <cell r="G135">
            <v>1409.64</v>
          </cell>
          <cell r="H135">
            <v>6844.079999999999</v>
          </cell>
          <cell r="I135">
            <v>1464.16</v>
          </cell>
          <cell r="J135">
            <v>1196.22</v>
          </cell>
          <cell r="K135">
            <v>1430.91</v>
          </cell>
          <cell r="L135">
            <v>153.76</v>
          </cell>
          <cell r="M135">
            <v>6911.06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190.42</v>
          </cell>
          <cell r="AC135">
            <v>0</v>
          </cell>
          <cell r="AD135">
            <v>19600.249999999996</v>
          </cell>
        </row>
        <row r="136">
          <cell r="C136" t="str">
            <v>2127. Почтово-телеграфные расходы</v>
          </cell>
          <cell r="D136" t="str">
            <v>13.3</v>
          </cell>
          <cell r="E136">
            <v>26</v>
          </cell>
          <cell r="F136" t="str">
            <v>5.16.</v>
          </cell>
          <cell r="G136">
            <v>8795.4</v>
          </cell>
          <cell r="H136">
            <v>43774.369999999995</v>
          </cell>
          <cell r="I136">
            <v>8712.16</v>
          </cell>
          <cell r="J136">
            <v>7062.47</v>
          </cell>
          <cell r="K136">
            <v>8685.99</v>
          </cell>
          <cell r="L136">
            <v>997.77</v>
          </cell>
          <cell r="M136">
            <v>40108.149999999994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991.64</v>
          </cell>
          <cell r="AC136">
            <v>0</v>
          </cell>
          <cell r="AD136">
            <v>119127.95</v>
          </cell>
        </row>
        <row r="137">
          <cell r="C137" t="str">
            <v>2129. Размещение бытовых отходов</v>
          </cell>
          <cell r="D137" t="str">
            <v>13.3</v>
          </cell>
          <cell r="E137">
            <v>26</v>
          </cell>
          <cell r="F137" t="str">
            <v>5.15.</v>
          </cell>
          <cell r="G137">
            <v>5917.71</v>
          </cell>
          <cell r="H137">
            <v>29532.85</v>
          </cell>
          <cell r="I137">
            <v>5786.68</v>
          </cell>
          <cell r="J137">
            <v>4651.72</v>
          </cell>
          <cell r="K137">
            <v>5771.84</v>
          </cell>
          <cell r="L137">
            <v>674.59</v>
          </cell>
          <cell r="M137">
            <v>25938.67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642.1</v>
          </cell>
          <cell r="AC137">
            <v>0</v>
          </cell>
          <cell r="AD137">
            <v>78916.160000000003</v>
          </cell>
        </row>
        <row r="138">
          <cell r="C138" t="str">
            <v>2131. Услуги банков (учитываемые в НУ)</v>
          </cell>
          <cell r="D138" t="str">
            <v>13.3</v>
          </cell>
          <cell r="E138">
            <v>26</v>
          </cell>
          <cell r="F138" t="str">
            <v>5.8.</v>
          </cell>
          <cell r="G138">
            <v>149.44</v>
          </cell>
          <cell r="H138">
            <v>620.81999999999994</v>
          </cell>
          <cell r="I138">
            <v>153.91999999999999</v>
          </cell>
          <cell r="J138">
            <v>115.54</v>
          </cell>
          <cell r="K138">
            <v>137.77000000000001</v>
          </cell>
          <cell r="L138">
            <v>18.53</v>
          </cell>
          <cell r="M138">
            <v>649.99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18.399999999999999</v>
          </cell>
          <cell r="AC138">
            <v>0</v>
          </cell>
          <cell r="AD138">
            <v>1864.41</v>
          </cell>
        </row>
        <row r="139">
          <cell r="C139" t="str">
            <v>2134. Транспортные расходы</v>
          </cell>
          <cell r="D139" t="str">
            <v>13.3</v>
          </cell>
          <cell r="E139">
            <v>26</v>
          </cell>
          <cell r="F139" t="str">
            <v>5.8.</v>
          </cell>
          <cell r="G139">
            <v>339.23</v>
          </cell>
          <cell r="H139">
            <v>1691.24</v>
          </cell>
          <cell r="I139">
            <v>331.69</v>
          </cell>
          <cell r="J139">
            <v>258.52</v>
          </cell>
          <cell r="K139">
            <v>326.07</v>
          </cell>
          <cell r="L139">
            <v>36.9</v>
          </cell>
          <cell r="M139">
            <v>1477.33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41.55</v>
          </cell>
          <cell r="AC139">
            <v>0</v>
          </cell>
          <cell r="AD139">
            <v>4502.53</v>
          </cell>
        </row>
        <row r="140">
          <cell r="C140" t="str">
            <v>2135. Аудиторские услуги</v>
          </cell>
          <cell r="D140" t="str">
            <v>13.3</v>
          </cell>
          <cell r="E140">
            <v>26</v>
          </cell>
          <cell r="F140" t="str">
            <v>5.10.</v>
          </cell>
          <cell r="G140">
            <v>11102.74</v>
          </cell>
          <cell r="H140">
            <v>52071.170000000006</v>
          </cell>
          <cell r="I140">
            <v>11318.15</v>
          </cell>
          <cell r="J140">
            <v>8781.27</v>
          </cell>
          <cell r="K140">
            <v>10711.55</v>
          </cell>
          <cell r="L140">
            <v>1314.18</v>
          </cell>
          <cell r="M140">
            <v>49876.54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1519.33</v>
          </cell>
          <cell r="AC140">
            <v>0</v>
          </cell>
          <cell r="AD140">
            <v>146694.93</v>
          </cell>
        </row>
        <row r="141">
          <cell r="C141" t="str">
            <v>2137.  Медосмотр водителей АУП</v>
          </cell>
          <cell r="D141" t="str">
            <v>13.3</v>
          </cell>
          <cell r="E141">
            <v>26</v>
          </cell>
          <cell r="F141" t="str">
            <v>5.8.</v>
          </cell>
          <cell r="G141">
            <v>699.93</v>
          </cell>
          <cell r="H141">
            <v>3549.7400000000002</v>
          </cell>
          <cell r="I141">
            <v>666.23</v>
          </cell>
          <cell r="J141">
            <v>521.46</v>
          </cell>
          <cell r="K141">
            <v>674.9</v>
          </cell>
          <cell r="L141">
            <v>75.819999999999993</v>
          </cell>
          <cell r="M141">
            <v>2514.8000000000002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47.12</v>
          </cell>
          <cell r="AC141">
            <v>0</v>
          </cell>
          <cell r="AD141">
            <v>8750</v>
          </cell>
        </row>
        <row r="142">
          <cell r="C142" t="str">
            <v>2138. Компенсация фактически понесенных затрат по мобильной связи (АУП)</v>
          </cell>
          <cell r="D142" t="str">
            <v>13.3</v>
          </cell>
          <cell r="E142">
            <v>26</v>
          </cell>
          <cell r="F142" t="str">
            <v>5.16.</v>
          </cell>
          <cell r="G142">
            <v>-18.440000000000001</v>
          </cell>
          <cell r="H142">
            <v>-76.59</v>
          </cell>
          <cell r="I142">
            <v>-18.989999999999998</v>
          </cell>
          <cell r="J142">
            <v>-14.25</v>
          </cell>
          <cell r="K142">
            <v>-17</v>
          </cell>
          <cell r="L142">
            <v>-2.29</v>
          </cell>
          <cell r="M142">
            <v>-80.19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-2.27</v>
          </cell>
          <cell r="AC142">
            <v>0</v>
          </cell>
          <cell r="AD142">
            <v>-230.01999999999998</v>
          </cell>
        </row>
        <row r="143">
          <cell r="C143" t="str">
            <v>2139. Услуги связи (интернет)</v>
          </cell>
          <cell r="D143" t="str">
            <v>13.3</v>
          </cell>
          <cell r="E143">
            <v>26</v>
          </cell>
          <cell r="F143" t="str">
            <v>5.16.</v>
          </cell>
          <cell r="G143">
            <v>20021.23</v>
          </cell>
          <cell r="H143">
            <v>102104.41999999998</v>
          </cell>
          <cell r="I143">
            <v>19792</v>
          </cell>
          <cell r="J143">
            <v>16104.63</v>
          </cell>
          <cell r="K143">
            <v>19918.689999999999</v>
          </cell>
          <cell r="L143">
            <v>2272.85</v>
          </cell>
          <cell r="M143">
            <v>91529.39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2416.42</v>
          </cell>
          <cell r="AC143">
            <v>0</v>
          </cell>
          <cell r="AD143">
            <v>274159.62999999995</v>
          </cell>
        </row>
        <row r="144">
          <cell r="C144" t="str">
            <v>2141. Взносы в Объединение работодателей</v>
          </cell>
          <cell r="D144" t="str">
            <v>13.3</v>
          </cell>
          <cell r="E144">
            <v>26</v>
          </cell>
          <cell r="F144" t="str">
            <v>5.20.</v>
          </cell>
          <cell r="G144">
            <v>10711.3</v>
          </cell>
          <cell r="H144">
            <v>50169.990000000005</v>
          </cell>
          <cell r="I144">
            <v>10219.98</v>
          </cell>
          <cell r="J144">
            <v>7852.35</v>
          </cell>
          <cell r="K144">
            <v>9586.31</v>
          </cell>
          <cell r="L144">
            <v>1359.88</v>
          </cell>
          <cell r="M144">
            <v>40718.479999999996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631.71</v>
          </cell>
          <cell r="AC144">
            <v>0</v>
          </cell>
          <cell r="AD144">
            <v>131250</v>
          </cell>
        </row>
        <row r="145">
          <cell r="C145" t="str">
            <v>2142. Прочие услуги  сторонних организаций</v>
          </cell>
          <cell r="D145" t="str">
            <v>13.3</v>
          </cell>
          <cell r="E145">
            <v>26</v>
          </cell>
          <cell r="F145" t="str">
            <v>5.8.</v>
          </cell>
          <cell r="G145">
            <v>6501.84</v>
          </cell>
          <cell r="H145">
            <v>28741.559999999998</v>
          </cell>
          <cell r="I145">
            <v>6536.57</v>
          </cell>
          <cell r="J145">
            <v>5096.6400000000003</v>
          </cell>
          <cell r="K145">
            <v>6193.89</v>
          </cell>
          <cell r="L145">
            <v>794.65</v>
          </cell>
          <cell r="M145">
            <v>26729.96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647.03</v>
          </cell>
          <cell r="AC145">
            <v>0</v>
          </cell>
          <cell r="AD145">
            <v>81242.139999999985</v>
          </cell>
        </row>
        <row r="146">
          <cell r="C146" t="str">
            <v>2201. Зарплата АУП</v>
          </cell>
          <cell r="D146" t="str">
            <v>3.3</v>
          </cell>
          <cell r="E146">
            <v>26</v>
          </cell>
          <cell r="F146" t="str">
            <v>5.1.1.</v>
          </cell>
          <cell r="G146">
            <v>2848920.52</v>
          </cell>
          <cell r="H146">
            <v>13955015.149999999</v>
          </cell>
          <cell r="I146">
            <v>2832829.6</v>
          </cell>
          <cell r="J146">
            <v>2311653.77</v>
          </cell>
          <cell r="K146">
            <v>2806396.92</v>
          </cell>
          <cell r="L146">
            <v>334773.40000000002</v>
          </cell>
          <cell r="M146">
            <v>12737677.18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333169.01</v>
          </cell>
          <cell r="AC146">
            <v>0</v>
          </cell>
          <cell r="AD146">
            <v>38160435.549999997</v>
          </cell>
        </row>
        <row r="147">
          <cell r="C147" t="str">
            <v>2204. Страховые взносы НС  (АУП)</v>
          </cell>
          <cell r="D147" t="str">
            <v>4.3</v>
          </cell>
          <cell r="E147">
            <v>26</v>
          </cell>
          <cell r="F147" t="str">
            <v>5.5.</v>
          </cell>
          <cell r="G147">
            <v>5735.95</v>
          </cell>
          <cell r="H147">
            <v>28066.720000000005</v>
          </cell>
          <cell r="I147">
            <v>5706.6</v>
          </cell>
          <cell r="J147">
            <v>4661.93</v>
          </cell>
          <cell r="K147">
            <v>5650.89</v>
          </cell>
          <cell r="L147">
            <v>676.47</v>
          </cell>
          <cell r="M147">
            <v>25538.66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675.09</v>
          </cell>
          <cell r="AC147">
            <v>0</v>
          </cell>
          <cell r="AD147">
            <v>76712.31</v>
          </cell>
        </row>
        <row r="148">
          <cell r="C148" t="str">
            <v>2205. Командировочные расходы</v>
          </cell>
          <cell r="D148" t="str">
            <v>13.3</v>
          </cell>
          <cell r="E148">
            <v>26</v>
          </cell>
          <cell r="F148" t="str">
            <v>5.12.</v>
          </cell>
          <cell r="G148">
            <v>37022.28</v>
          </cell>
          <cell r="H148">
            <v>174659.08</v>
          </cell>
          <cell r="I148">
            <v>38124.019999999997</v>
          </cell>
          <cell r="J148">
            <v>30029.53</v>
          </cell>
          <cell r="K148">
            <v>35753.410000000003</v>
          </cell>
          <cell r="L148">
            <v>4734.49</v>
          </cell>
          <cell r="M148">
            <v>148554.18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2672.55</v>
          </cell>
          <cell r="AC148">
            <v>0</v>
          </cell>
          <cell r="AD148">
            <v>471549.53999999992</v>
          </cell>
        </row>
        <row r="149">
          <cell r="C149" t="str">
            <v>2207. Страховые взносы во внебюджетные фонды (АУП)</v>
          </cell>
          <cell r="D149" t="str">
            <v>4.3</v>
          </cell>
          <cell r="E149">
            <v>26</v>
          </cell>
          <cell r="F149" t="str">
            <v>5.5.</v>
          </cell>
          <cell r="G149">
            <v>728926.29</v>
          </cell>
          <cell r="H149">
            <v>3598984.69</v>
          </cell>
          <cell r="I149">
            <v>723105.53</v>
          </cell>
          <cell r="J149">
            <v>591773.81000000006</v>
          </cell>
          <cell r="K149">
            <v>720546.66</v>
          </cell>
          <cell r="L149">
            <v>84785.46</v>
          </cell>
          <cell r="M149">
            <v>3306800.75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87209.12</v>
          </cell>
          <cell r="AC149">
            <v>0</v>
          </cell>
          <cell r="AD149">
            <v>9842132.3100000005</v>
          </cell>
        </row>
        <row r="150">
          <cell r="C150" t="str">
            <v>2210. Повышение квалификации</v>
          </cell>
          <cell r="D150" t="str">
            <v>13.3</v>
          </cell>
          <cell r="E150">
            <v>26</v>
          </cell>
          <cell r="F150" t="str">
            <v>5.17.</v>
          </cell>
          <cell r="G150">
            <v>10849.32</v>
          </cell>
          <cell r="H150">
            <v>58637.52</v>
          </cell>
          <cell r="I150">
            <v>10344.129999999999</v>
          </cell>
          <cell r="J150">
            <v>8596.7999999999993</v>
          </cell>
          <cell r="K150">
            <v>10913.77</v>
          </cell>
          <cell r="L150">
            <v>1129.8599999999999</v>
          </cell>
          <cell r="M150">
            <v>52537.47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1371.12</v>
          </cell>
          <cell r="AC150">
            <v>0</v>
          </cell>
          <cell r="AD150">
            <v>154379.99</v>
          </cell>
        </row>
        <row r="151">
          <cell r="C151" t="str">
            <v>2211. Страхование имущества (упр)</v>
          </cell>
          <cell r="D151" t="str">
            <v>10.3</v>
          </cell>
          <cell r="E151">
            <v>26</v>
          </cell>
          <cell r="F151" t="str">
            <v>5.6.</v>
          </cell>
          <cell r="G151">
            <v>1492.57</v>
          </cell>
          <cell r="H151">
            <v>7454.3400000000011</v>
          </cell>
          <cell r="I151">
            <v>1467.65</v>
          </cell>
          <cell r="J151">
            <v>1186.48</v>
          </cell>
          <cell r="K151">
            <v>1467.43</v>
          </cell>
          <cell r="L151">
            <v>169.32</v>
          </cell>
          <cell r="M151">
            <v>6793.25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163.56</v>
          </cell>
          <cell r="AC151">
            <v>0</v>
          </cell>
          <cell r="AD151">
            <v>20194.600000000002</v>
          </cell>
        </row>
        <row r="152">
          <cell r="C152" t="str">
            <v>2212. Добровольное  страхование работников от НС (упр)</v>
          </cell>
          <cell r="D152" t="str">
            <v>10.3</v>
          </cell>
          <cell r="E152">
            <v>26</v>
          </cell>
          <cell r="F152" t="str">
            <v>5.6.</v>
          </cell>
          <cell r="G152">
            <v>924.13</v>
          </cell>
          <cell r="H152">
            <v>5133.0599999999995</v>
          </cell>
          <cell r="I152">
            <v>865.16</v>
          </cell>
          <cell r="J152">
            <v>731.27</v>
          </cell>
          <cell r="K152">
            <v>943.6</v>
          </cell>
          <cell r="L152">
            <v>91.67</v>
          </cell>
          <cell r="M152">
            <v>4854.09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133.72</v>
          </cell>
          <cell r="AC152">
            <v>0</v>
          </cell>
          <cell r="AD152">
            <v>13676.699999999999</v>
          </cell>
        </row>
        <row r="153">
          <cell r="C153" t="str">
            <v>2213. Добровольное медицинское страхование работников(упр)</v>
          </cell>
          <cell r="D153" t="str">
            <v>10.3</v>
          </cell>
          <cell r="E153">
            <v>26</v>
          </cell>
          <cell r="F153" t="str">
            <v>5.6.</v>
          </cell>
          <cell r="G153">
            <v>5886.87</v>
          </cell>
          <cell r="H153">
            <v>32698.690000000002</v>
          </cell>
          <cell r="I153">
            <v>5511.27</v>
          </cell>
          <cell r="J153">
            <v>4658.38</v>
          </cell>
          <cell r="K153">
            <v>6010.87</v>
          </cell>
          <cell r="L153">
            <v>583.91999999999996</v>
          </cell>
          <cell r="M153">
            <v>30921.48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851.83</v>
          </cell>
          <cell r="AC153">
            <v>0</v>
          </cell>
          <cell r="AD153">
            <v>87123.31</v>
          </cell>
        </row>
        <row r="154">
          <cell r="C154" t="str">
            <v>2214. Прочие выплаты работникам (льготный проезд)</v>
          </cell>
          <cell r="D154" t="str">
            <v>12.3</v>
          </cell>
          <cell r="E154">
            <v>26</v>
          </cell>
          <cell r="F154" t="str">
            <v>5.2.</v>
          </cell>
          <cell r="G154">
            <v>39006.69</v>
          </cell>
          <cell r="H154">
            <v>203761.54</v>
          </cell>
          <cell r="I154">
            <v>38162.49</v>
          </cell>
          <cell r="J154">
            <v>31577.759999999998</v>
          </cell>
          <cell r="K154">
            <v>39350.480000000003</v>
          </cell>
          <cell r="L154">
            <v>4564.68</v>
          </cell>
          <cell r="M154">
            <v>161736.67000000001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4201.71</v>
          </cell>
          <cell r="AC154">
            <v>0</v>
          </cell>
          <cell r="AD154">
            <v>522362.02000000008</v>
          </cell>
        </row>
        <row r="155">
          <cell r="C155" t="str">
            <v>2218. Расходы на охрану труда</v>
          </cell>
          <cell r="D155" t="str">
            <v>13.3</v>
          </cell>
          <cell r="E155">
            <v>26</v>
          </cell>
          <cell r="F155" t="str">
            <v>5.20.</v>
          </cell>
          <cell r="G155">
            <v>4722.0600000000004</v>
          </cell>
          <cell r="H155">
            <v>22160.43</v>
          </cell>
          <cell r="I155">
            <v>4990.53</v>
          </cell>
          <cell r="J155">
            <v>3914.48</v>
          </cell>
          <cell r="K155">
            <v>4593.76</v>
          </cell>
          <cell r="L155">
            <v>616.32000000000005</v>
          </cell>
          <cell r="M155">
            <v>18886.080000000002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274.33</v>
          </cell>
          <cell r="AC155">
            <v>0</v>
          </cell>
          <cell r="AD155">
            <v>60157.990000000005</v>
          </cell>
        </row>
        <row r="156">
          <cell r="C156" t="str">
            <v>2219. Спецодежда и СИЗ (Основная)</v>
          </cell>
          <cell r="D156" t="str">
            <v>13.3</v>
          </cell>
          <cell r="E156">
            <v>26</v>
          </cell>
          <cell r="F156" t="str">
            <v>5.13.</v>
          </cell>
          <cell r="G156">
            <v>5967.7</v>
          </cell>
          <cell r="H156">
            <v>29240.09</v>
          </cell>
          <cell r="I156">
            <v>5780.17</v>
          </cell>
          <cell r="J156">
            <v>4543.9799999999996</v>
          </cell>
          <cell r="K156">
            <v>5630.72</v>
          </cell>
          <cell r="L156">
            <v>730.94</v>
          </cell>
          <cell r="M156">
            <v>23452.2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401.36</v>
          </cell>
          <cell r="AC156">
            <v>0</v>
          </cell>
          <cell r="AD156">
            <v>75747.16</v>
          </cell>
        </row>
        <row r="157">
          <cell r="C157" t="str">
            <v>2236. Расходные материалы для содержания орг.техники</v>
          </cell>
          <cell r="D157" t="str">
            <v>9.3</v>
          </cell>
          <cell r="E157">
            <v>26</v>
          </cell>
          <cell r="F157" t="str">
            <v>5.13.</v>
          </cell>
          <cell r="G157">
            <v>8925.9500000000007</v>
          </cell>
          <cell r="H157">
            <v>43685.07</v>
          </cell>
          <cell r="I157">
            <v>8721.5499999999993</v>
          </cell>
          <cell r="J157">
            <v>7015.91</v>
          </cell>
          <cell r="K157">
            <v>8642.08</v>
          </cell>
          <cell r="L157">
            <v>1010.85</v>
          </cell>
          <cell r="M157">
            <v>40517.18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1046.8800000000001</v>
          </cell>
          <cell r="AC157">
            <v>0</v>
          </cell>
          <cell r="AD157">
            <v>119565.47000000003</v>
          </cell>
        </row>
        <row r="158">
          <cell r="C158" t="str">
            <v>2237. Резерв на оплату отпусков</v>
          </cell>
          <cell r="D158" t="e">
            <v>#N/A</v>
          </cell>
          <cell r="E158">
            <v>26</v>
          </cell>
          <cell r="G158">
            <v>73080.259999999995</v>
          </cell>
          <cell r="H158">
            <v>317506.3</v>
          </cell>
          <cell r="I158">
            <v>74044.08</v>
          </cell>
          <cell r="J158">
            <v>64207.02</v>
          </cell>
          <cell r="K158">
            <v>71691.73</v>
          </cell>
          <cell r="L158">
            <v>10295.469999999999</v>
          </cell>
          <cell r="M158">
            <v>271658.73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12138.66</v>
          </cell>
          <cell r="AC158">
            <v>0</v>
          </cell>
          <cell r="AD158">
            <v>894622.25</v>
          </cell>
        </row>
        <row r="159">
          <cell r="C159" t="str">
            <v>2301. Амортизация ООС</v>
          </cell>
          <cell r="D159" t="str">
            <v>5.3</v>
          </cell>
          <cell r="E159">
            <v>26</v>
          </cell>
          <cell r="F159" t="str">
            <v>5.18.</v>
          </cell>
          <cell r="G159">
            <v>633098.11</v>
          </cell>
          <cell r="H159">
            <v>2978386.72</v>
          </cell>
          <cell r="I159">
            <v>629373.91</v>
          </cell>
          <cell r="J159">
            <v>496927.53</v>
          </cell>
          <cell r="K159">
            <v>601607.31000000006</v>
          </cell>
          <cell r="L159">
            <v>78523.77</v>
          </cell>
          <cell r="M159">
            <v>2397306.02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53510.59</v>
          </cell>
          <cell r="AC159">
            <v>0</v>
          </cell>
          <cell r="AD159">
            <v>7868733.959999999</v>
          </cell>
        </row>
        <row r="160">
          <cell r="C160" t="str">
            <v>2301н. Амортизация ООС не принимаемая к НУ</v>
          </cell>
          <cell r="D160" t="str">
            <v>5.3</v>
          </cell>
          <cell r="E160">
            <v>26</v>
          </cell>
          <cell r="F160" t="str">
            <v>5.18.</v>
          </cell>
          <cell r="G160">
            <v>49852.11</v>
          </cell>
          <cell r="H160">
            <v>255986.24</v>
          </cell>
          <cell r="I160">
            <v>48983.89</v>
          </cell>
          <cell r="J160">
            <v>39335.19</v>
          </cell>
          <cell r="K160">
            <v>49157.39</v>
          </cell>
          <cell r="L160">
            <v>5559.19</v>
          </cell>
          <cell r="M160">
            <v>222743.46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5016.7</v>
          </cell>
          <cell r="AC160">
            <v>0</v>
          </cell>
          <cell r="AD160">
            <v>676634.16999999993</v>
          </cell>
        </row>
        <row r="161">
          <cell r="C161" t="str">
            <v>2303. ТМЦ для служебного транспорта</v>
          </cell>
          <cell r="D161" t="str">
            <v>9.3</v>
          </cell>
          <cell r="E161">
            <v>26</v>
          </cell>
          <cell r="F161" t="str">
            <v>5.13.</v>
          </cell>
          <cell r="G161">
            <v>12730.91</v>
          </cell>
          <cell r="H161">
            <v>58580.840000000004</v>
          </cell>
          <cell r="I161">
            <v>13144.93</v>
          </cell>
          <cell r="J161">
            <v>11108.82</v>
          </cell>
          <cell r="K161">
            <v>12812.75</v>
          </cell>
          <cell r="L161">
            <v>1585.61</v>
          </cell>
          <cell r="M161">
            <v>56707.7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1949.3</v>
          </cell>
          <cell r="AC161">
            <v>0</v>
          </cell>
          <cell r="AD161">
            <v>168620.86</v>
          </cell>
        </row>
        <row r="162">
          <cell r="C162" t="str">
            <v>2304. Ремонт (прочие услуги)  служебного транспорта</v>
          </cell>
          <cell r="D162" t="str">
            <v>8.3</v>
          </cell>
          <cell r="E162">
            <v>26</v>
          </cell>
          <cell r="F162" t="str">
            <v>5.8.</v>
          </cell>
          <cell r="G162">
            <v>3870.94</v>
          </cell>
          <cell r="H162">
            <v>18604.429999999997</v>
          </cell>
          <cell r="I162">
            <v>3866.56</v>
          </cell>
          <cell r="J162">
            <v>3064.74</v>
          </cell>
          <cell r="K162">
            <v>3727.36</v>
          </cell>
          <cell r="L162">
            <v>477.23</v>
          </cell>
          <cell r="M162">
            <v>15246.97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331.73</v>
          </cell>
          <cell r="AC162">
            <v>0</v>
          </cell>
          <cell r="AD162">
            <v>49189.960000000006</v>
          </cell>
        </row>
        <row r="163">
          <cell r="C163" t="str">
            <v>2305. Техобслуживание  служебного транспорта</v>
          </cell>
          <cell r="D163" t="str">
            <v>8.3</v>
          </cell>
          <cell r="E163">
            <v>26</v>
          </cell>
          <cell r="F163" t="str">
            <v>5.8.</v>
          </cell>
          <cell r="G163">
            <v>298.89999999999998</v>
          </cell>
          <cell r="H163">
            <v>1400.02</v>
          </cell>
          <cell r="I163">
            <v>287.94</v>
          </cell>
          <cell r="J163">
            <v>254.79</v>
          </cell>
          <cell r="K163">
            <v>300.92</v>
          </cell>
          <cell r="L163">
            <v>36.24</v>
          </cell>
          <cell r="M163">
            <v>1493.84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47.34</v>
          </cell>
          <cell r="AC163">
            <v>0</v>
          </cell>
          <cell r="AD163">
            <v>4119.99</v>
          </cell>
        </row>
        <row r="164">
          <cell r="C164" t="str">
            <v>2306. Содержание служебных помещений</v>
          </cell>
          <cell r="D164" t="str">
            <v>13.3</v>
          </cell>
          <cell r="E164">
            <v>26</v>
          </cell>
          <cell r="F164" t="str">
            <v>5.8.</v>
          </cell>
          <cell r="G164">
            <v>22000.15</v>
          </cell>
          <cell r="H164">
            <v>108260.96</v>
          </cell>
          <cell r="I164">
            <v>21816.48</v>
          </cell>
          <cell r="J164">
            <v>17740.98</v>
          </cell>
          <cell r="K164">
            <v>21739.84</v>
          </cell>
          <cell r="L164">
            <v>2520.7399999999998</v>
          </cell>
          <cell r="M164">
            <v>104710.89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2609.96</v>
          </cell>
          <cell r="AC164">
            <v>0</v>
          </cell>
          <cell r="AD164">
            <v>301400.00000000006</v>
          </cell>
        </row>
        <row r="165">
          <cell r="C165" t="str">
            <v>2307. ТМЦ на ремонт  ООС</v>
          </cell>
          <cell r="D165" t="str">
            <v>9.3</v>
          </cell>
          <cell r="E165">
            <v>26</v>
          </cell>
          <cell r="F165" t="str">
            <v>5.13.</v>
          </cell>
          <cell r="G165">
            <v>6383.35</v>
          </cell>
          <cell r="H165">
            <v>32102.33</v>
          </cell>
          <cell r="I165">
            <v>5953.43</v>
          </cell>
          <cell r="J165">
            <v>4917.3500000000004</v>
          </cell>
          <cell r="K165">
            <v>6246.7</v>
          </cell>
          <cell r="L165">
            <v>695.13</v>
          </cell>
          <cell r="M165">
            <v>26021.200000000001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441.72</v>
          </cell>
          <cell r="AC165">
            <v>0</v>
          </cell>
          <cell r="AD165">
            <v>82761.209999999992</v>
          </cell>
        </row>
        <row r="166">
          <cell r="C166" t="str">
            <v>2308. Техобслуживание ООС</v>
          </cell>
          <cell r="D166" t="str">
            <v>8.3</v>
          </cell>
          <cell r="E166">
            <v>26</v>
          </cell>
          <cell r="F166" t="str">
            <v>5.8.</v>
          </cell>
          <cell r="G166">
            <v>1432.98</v>
          </cell>
          <cell r="H166">
            <v>7605.5000000000009</v>
          </cell>
          <cell r="I166">
            <v>1335.7</v>
          </cell>
          <cell r="J166">
            <v>1013.75</v>
          </cell>
          <cell r="K166">
            <v>1337.43</v>
          </cell>
          <cell r="L166">
            <v>140.12</v>
          </cell>
          <cell r="M166">
            <v>5544.89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139.91</v>
          </cell>
          <cell r="AC166">
            <v>0</v>
          </cell>
          <cell r="AD166">
            <v>18550.280000000002</v>
          </cell>
        </row>
        <row r="167">
          <cell r="C167" t="str">
            <v>2309. ОСАГО</v>
          </cell>
          <cell r="D167" t="str">
            <v>10.3</v>
          </cell>
          <cell r="E167">
            <v>26</v>
          </cell>
          <cell r="F167" t="str">
            <v>5.6.</v>
          </cell>
          <cell r="G167">
            <v>575.64</v>
          </cell>
          <cell r="H167">
            <v>2860.2700000000004</v>
          </cell>
          <cell r="I167">
            <v>566.72</v>
          </cell>
          <cell r="J167">
            <v>459.5</v>
          </cell>
          <cell r="K167">
            <v>565.91</v>
          </cell>
          <cell r="L167">
            <v>65.92</v>
          </cell>
          <cell r="M167">
            <v>2601.15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64.37</v>
          </cell>
          <cell r="AC167">
            <v>0</v>
          </cell>
          <cell r="AD167">
            <v>7759.4800000000005</v>
          </cell>
        </row>
        <row r="168">
          <cell r="C168" t="str">
            <v xml:space="preserve">2402. Расходы на инвентарь, хозяйственные нужды </v>
          </cell>
          <cell r="D168" t="str">
            <v>9.3</v>
          </cell>
          <cell r="E168">
            <v>26</v>
          </cell>
          <cell r="F168" t="str">
            <v>5.13.</v>
          </cell>
          <cell r="G168">
            <v>75152.710000000006</v>
          </cell>
          <cell r="H168">
            <v>364477.17</v>
          </cell>
          <cell r="I168">
            <v>72648.56</v>
          </cell>
          <cell r="J168">
            <v>60034.73</v>
          </cell>
          <cell r="K168">
            <v>73573.850000000006</v>
          </cell>
          <cell r="L168">
            <v>8864.49</v>
          </cell>
          <cell r="M168">
            <v>293292.23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7011.09</v>
          </cell>
          <cell r="AC168">
            <v>0</v>
          </cell>
          <cell r="AD168">
            <v>955054.83</v>
          </cell>
        </row>
        <row r="169">
          <cell r="C169" t="str">
            <v>2404. Газ для офиса</v>
          </cell>
          <cell r="D169" t="str">
            <v>13.3</v>
          </cell>
          <cell r="E169">
            <v>26</v>
          </cell>
          <cell r="F169" t="str">
            <v>5.15.</v>
          </cell>
          <cell r="G169">
            <v>7459.44</v>
          </cell>
          <cell r="H169">
            <v>33608.129999999997</v>
          </cell>
          <cell r="I169">
            <v>7639.56</v>
          </cell>
          <cell r="J169">
            <v>6456.16</v>
          </cell>
          <cell r="K169">
            <v>7463</v>
          </cell>
          <cell r="L169">
            <v>946.86</v>
          </cell>
          <cell r="M169">
            <v>37464.019999999997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1201.8499999999999</v>
          </cell>
          <cell r="AC169">
            <v>0</v>
          </cell>
          <cell r="AD169">
            <v>102239.01999999999</v>
          </cell>
        </row>
        <row r="170">
          <cell r="C170" t="str">
            <v>2405. Электроэнергия для офиса</v>
          </cell>
          <cell r="D170" t="str">
            <v>13.3</v>
          </cell>
          <cell r="E170">
            <v>26</v>
          </cell>
          <cell r="F170" t="str">
            <v>5.15.</v>
          </cell>
          <cell r="G170">
            <v>16947.189999999999</v>
          </cell>
          <cell r="H170">
            <v>83725.149999999994</v>
          </cell>
          <cell r="I170">
            <v>16684.09</v>
          </cell>
          <cell r="J170">
            <v>13528.05</v>
          </cell>
          <cell r="K170">
            <v>16620.189999999999</v>
          </cell>
          <cell r="L170">
            <v>1956.28</v>
          </cell>
          <cell r="M170">
            <v>75867.26999999999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1900.21</v>
          </cell>
          <cell r="AC170">
            <v>0</v>
          </cell>
          <cell r="AD170">
            <v>227228.42999999996</v>
          </cell>
        </row>
        <row r="171">
          <cell r="C171" t="str">
            <v>2407. Водоснабжение для офиса</v>
          </cell>
          <cell r="D171" t="str">
            <v>13.3</v>
          </cell>
          <cell r="E171">
            <v>26</v>
          </cell>
          <cell r="F171" t="str">
            <v>5.15.</v>
          </cell>
          <cell r="G171">
            <v>931.64</v>
          </cell>
          <cell r="H171">
            <v>4642.1099999999997</v>
          </cell>
          <cell r="I171">
            <v>914.36</v>
          </cell>
          <cell r="J171">
            <v>746.28</v>
          </cell>
          <cell r="K171">
            <v>921.21</v>
          </cell>
          <cell r="L171">
            <v>105.39</v>
          </cell>
          <cell r="M171">
            <v>4293.6899999999996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105.7</v>
          </cell>
          <cell r="AC171">
            <v>0</v>
          </cell>
          <cell r="AD171">
            <v>12660.380000000001</v>
          </cell>
        </row>
        <row r="172">
          <cell r="C172" t="str">
            <v>Амортизация основных средств</v>
          </cell>
          <cell r="D172" t="e">
            <v>#N/A</v>
          </cell>
          <cell r="E172">
            <v>26</v>
          </cell>
          <cell r="G172">
            <v>676.14</v>
          </cell>
          <cell r="H172">
            <v>2965.81</v>
          </cell>
          <cell r="I172">
            <v>699.83</v>
          </cell>
          <cell r="J172">
            <v>553.54999999999995</v>
          </cell>
          <cell r="K172">
            <v>643.88</v>
          </cell>
          <cell r="L172">
            <v>89.29</v>
          </cell>
          <cell r="M172">
            <v>2697.5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72.459999999999994</v>
          </cell>
          <cell r="AC172">
            <v>0</v>
          </cell>
          <cell r="AD172">
            <v>8398.4599999999991</v>
          </cell>
        </row>
        <row r="173">
          <cell r="C173" t="str">
            <v>Итого</v>
          </cell>
          <cell r="D173" t="str">
            <v>14.3</v>
          </cell>
          <cell r="E173">
            <v>26</v>
          </cell>
          <cell r="F173">
            <v>0</v>
          </cell>
          <cell r="G173">
            <v>4860728.1800000016</v>
          </cell>
          <cell r="H173">
            <v>23669006.86999999</v>
          </cell>
          <cell r="I173">
            <v>4827132.9799999986</v>
          </cell>
          <cell r="J173">
            <v>3929230.419999999</v>
          </cell>
          <cell r="K173">
            <v>4766607.8500000006</v>
          </cell>
          <cell r="L173">
            <v>576572.66999999993</v>
          </cell>
          <cell r="M173">
            <v>21214768.229999997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548441.91999999969</v>
          </cell>
          <cell r="AC173">
            <v>0</v>
          </cell>
          <cell r="AD173">
            <v>64392489.12000002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ПРОГНОЗ_1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  <sheetName val="vec"/>
      <sheetName val="FST5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TEHSHEET"/>
      <sheetName val="Заголовок"/>
      <sheetName val="шаблон"/>
      <sheetName val="ARH.Biznes_pl"/>
      <sheetName val="1.5_среднее"/>
      <sheetName val="Gen"/>
      <sheetName val="Exh_DCF_WACC"/>
      <sheetName val="продажи (н)"/>
      <sheetName val="ПРОГНОЗ_1"/>
      <sheetName val="Титульный"/>
      <sheetName val="TSheet"/>
      <sheetName val="справочник"/>
      <sheetName val="共機J"/>
      <sheetName val="Calc"/>
      <sheetName val="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сходники"/>
      <sheetName val="Коментарии"/>
      <sheetName val="Расчет RAB"/>
      <sheetName val="пилоты с 2009 года"/>
      <sheetName val="УФ-6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67"/>
  <sheetViews>
    <sheetView tabSelected="1" zoomScale="90" zoomScaleNormal="90" workbookViewId="0">
      <pane xSplit="91" ySplit="15" topLeftCell="CN25" activePane="bottomRight" state="frozen"/>
      <selection pane="topRight" activeCell="BU1" sqref="BU1"/>
      <selection pane="bottomLeft" activeCell="A16" sqref="A16"/>
      <selection pane="bottomRight" activeCell="A36" sqref="A36:XFD36"/>
    </sheetView>
  </sheetViews>
  <sheetFormatPr defaultRowHeight="15" outlineLevelCol="1"/>
  <cols>
    <col min="1" max="19" width="0.85546875" style="7"/>
    <col min="20" max="38" width="0.85546875" style="7" customWidth="1"/>
    <col min="39" max="69" width="0.85546875" style="7"/>
    <col min="70" max="70" width="0.85546875" style="7" customWidth="1"/>
    <col min="71" max="90" width="0.85546875" style="7"/>
    <col min="91" max="91" width="10.7109375" style="7" customWidth="1"/>
    <col min="92" max="92" width="11.28515625" style="7" customWidth="1" outlineLevel="1"/>
    <col min="93" max="93" width="10.28515625" style="7" customWidth="1"/>
    <col min="94" max="94" width="10.28515625" style="7" customWidth="1" outlineLevel="1"/>
    <col min="95" max="95" width="12" style="7" customWidth="1"/>
    <col min="96" max="96" width="12" style="7" customWidth="1" outlineLevel="1"/>
    <col min="97" max="97" width="13.5703125" style="7" customWidth="1"/>
    <col min="98" max="98" width="13.28515625" style="7" customWidth="1" outlineLevel="1"/>
    <col min="99" max="99" width="13" style="7" customWidth="1"/>
    <col min="100" max="100" width="11.85546875" style="7" customWidth="1" outlineLevel="1"/>
    <col min="101" max="101" width="11" style="7" customWidth="1"/>
    <col min="102" max="102" width="11.5703125" style="7" customWidth="1" outlineLevel="1"/>
    <col min="103" max="103" width="1.7109375" style="7" customWidth="1"/>
    <col min="104" max="104" width="1.140625" style="7" customWidth="1"/>
    <col min="105" max="105" width="1.5703125" style="7" customWidth="1"/>
    <col min="106" max="106" width="1.140625" style="7" customWidth="1"/>
    <col min="107" max="107" width="1.28515625" style="7" customWidth="1"/>
    <col min="108" max="108" width="1.140625" style="7" customWidth="1"/>
    <col min="109" max="110" width="1.5703125" style="7" customWidth="1"/>
    <col min="111" max="111" width="1.85546875" style="7" customWidth="1"/>
    <col min="112" max="112" width="1.42578125" style="7" customWidth="1"/>
    <col min="113" max="113" width="1.5703125" style="7" customWidth="1"/>
    <col min="114" max="114" width="1.28515625" style="7" customWidth="1"/>
    <col min="115" max="115" width="2.140625" style="7" customWidth="1"/>
    <col min="116" max="116" width="1.85546875" style="7" customWidth="1"/>
    <col min="117" max="117" width="1.28515625" style="7" customWidth="1"/>
    <col min="118" max="118" width="1.5703125" style="7" customWidth="1"/>
    <col min="119" max="119" width="11.5703125" style="7" customWidth="1"/>
    <col min="120" max="120" width="10.28515625" style="7" bestFit="1" customWidth="1"/>
    <col min="121" max="121" width="10.28515625" style="7" customWidth="1"/>
    <col min="122" max="122" width="9.7109375" style="7" bestFit="1" customWidth="1"/>
    <col min="123" max="16384" width="9.140625" style="7"/>
  </cols>
  <sheetData>
    <row r="1" spans="1:12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 t="s">
        <v>0</v>
      </c>
      <c r="CV1" s="5"/>
      <c r="CW1" s="5"/>
      <c r="CX1" s="6"/>
    </row>
    <row r="2" spans="1:121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 t="s">
        <v>1</v>
      </c>
      <c r="CV2" s="6"/>
      <c r="CW2" s="6"/>
      <c r="CX2" s="6"/>
    </row>
    <row r="3" spans="1:121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 t="s">
        <v>2</v>
      </c>
      <c r="CV3" s="6"/>
      <c r="CW3" s="6"/>
      <c r="CX3" s="6"/>
    </row>
    <row r="4" spans="1:12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</row>
    <row r="5" spans="1:121" ht="15.75">
      <c r="A5" s="279" t="s">
        <v>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24"/>
    </row>
    <row r="6" spans="1:121" ht="15.75">
      <c r="A6" s="279" t="s">
        <v>4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24"/>
    </row>
    <row r="7" spans="1:121" ht="15.75">
      <c r="A7" s="279" t="s">
        <v>5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24"/>
    </row>
    <row r="8" spans="1:121" ht="15.75">
      <c r="A8" s="279" t="s">
        <v>6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24"/>
    </row>
    <row r="9" spans="1:12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</row>
    <row r="10" spans="1:121">
      <c r="A10" s="9"/>
      <c r="B10" s="10"/>
      <c r="C10" s="11" t="s">
        <v>7</v>
      </c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281" t="s">
        <v>124</v>
      </c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11"/>
    </row>
    <row r="11" spans="1:121">
      <c r="A11" s="9"/>
      <c r="B11" s="10"/>
      <c r="C11" s="11" t="s">
        <v>8</v>
      </c>
      <c r="D11" s="11"/>
      <c r="E11" s="10"/>
      <c r="F11" s="10"/>
      <c r="G11" s="10"/>
      <c r="H11" s="10"/>
      <c r="I11" s="10"/>
      <c r="J11" s="282" t="s">
        <v>129</v>
      </c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>
      <c r="A12" s="9"/>
      <c r="B12" s="10"/>
      <c r="C12" s="11" t="s">
        <v>9</v>
      </c>
      <c r="D12" s="11"/>
      <c r="E12" s="10"/>
      <c r="F12" s="10"/>
      <c r="G12" s="10"/>
      <c r="H12" s="10"/>
      <c r="I12" s="10"/>
      <c r="J12" s="265" t="s">
        <v>10</v>
      </c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2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5.75" thickBo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10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10"/>
      <c r="DQ13" s="10"/>
    </row>
    <row r="14" spans="1:121" ht="36">
      <c r="A14" s="266" t="s">
        <v>11</v>
      </c>
      <c r="B14" s="267"/>
      <c r="C14" s="267"/>
      <c r="D14" s="267"/>
      <c r="E14" s="267"/>
      <c r="F14" s="267"/>
      <c r="G14" s="267"/>
      <c r="H14" s="267"/>
      <c r="I14" s="268"/>
      <c r="J14" s="272" t="s">
        <v>12</v>
      </c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4"/>
      <c r="CB14" s="278" t="s">
        <v>13</v>
      </c>
      <c r="CC14" s="273"/>
      <c r="CD14" s="273"/>
      <c r="CE14" s="273"/>
      <c r="CF14" s="273"/>
      <c r="CG14" s="273"/>
      <c r="CH14" s="273"/>
      <c r="CI14" s="273"/>
      <c r="CJ14" s="273"/>
      <c r="CK14" s="273"/>
      <c r="CL14" s="274"/>
      <c r="CM14" s="13" t="s">
        <v>14</v>
      </c>
      <c r="CN14" s="13" t="s">
        <v>14</v>
      </c>
      <c r="CO14" s="13" t="s">
        <v>15</v>
      </c>
      <c r="CP14" s="13" t="s">
        <v>15</v>
      </c>
      <c r="CQ14" s="13" t="s">
        <v>16</v>
      </c>
      <c r="CR14" s="13" t="s">
        <v>16</v>
      </c>
      <c r="CS14" s="13" t="s">
        <v>17</v>
      </c>
      <c r="CT14" s="13" t="s">
        <v>17</v>
      </c>
      <c r="CU14" s="13" t="s">
        <v>18</v>
      </c>
      <c r="CV14" s="13" t="s">
        <v>18</v>
      </c>
      <c r="CW14" s="13" t="s">
        <v>19</v>
      </c>
      <c r="CX14" s="13" t="s">
        <v>19</v>
      </c>
      <c r="CY14" s="278" t="s">
        <v>20</v>
      </c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92"/>
    </row>
    <row r="15" spans="1:121">
      <c r="A15" s="269"/>
      <c r="B15" s="270"/>
      <c r="C15" s="270"/>
      <c r="D15" s="270"/>
      <c r="E15" s="270"/>
      <c r="F15" s="270"/>
      <c r="G15" s="270"/>
      <c r="H15" s="270"/>
      <c r="I15" s="271"/>
      <c r="J15" s="275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7"/>
      <c r="CB15" s="275"/>
      <c r="CC15" s="276"/>
      <c r="CD15" s="276"/>
      <c r="CE15" s="276"/>
      <c r="CF15" s="276"/>
      <c r="CG15" s="276"/>
      <c r="CH15" s="276"/>
      <c r="CI15" s="276"/>
      <c r="CJ15" s="276"/>
      <c r="CK15" s="276"/>
      <c r="CL15" s="277"/>
      <c r="CM15" s="14" t="s">
        <v>125</v>
      </c>
      <c r="CN15" s="14" t="s">
        <v>126</v>
      </c>
      <c r="CO15" s="14" t="s">
        <v>125</v>
      </c>
      <c r="CP15" s="14" t="s">
        <v>126</v>
      </c>
      <c r="CQ15" s="14" t="s">
        <v>125</v>
      </c>
      <c r="CR15" s="14" t="s">
        <v>126</v>
      </c>
      <c r="CS15" s="14" t="s">
        <v>125</v>
      </c>
      <c r="CT15" s="14" t="s">
        <v>126</v>
      </c>
      <c r="CU15" s="14" t="s">
        <v>125</v>
      </c>
      <c r="CV15" s="14" t="s">
        <v>126</v>
      </c>
      <c r="CW15" s="14" t="s">
        <v>125</v>
      </c>
      <c r="CX15" s="14" t="s">
        <v>126</v>
      </c>
      <c r="CY15" s="293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0"/>
      <c r="DN15" s="270"/>
      <c r="DO15" s="294"/>
    </row>
    <row r="16" spans="1:121">
      <c r="A16" s="250" t="s">
        <v>21</v>
      </c>
      <c r="B16" s="251"/>
      <c r="C16" s="251"/>
      <c r="D16" s="251"/>
      <c r="E16" s="251"/>
      <c r="F16" s="251"/>
      <c r="G16" s="251"/>
      <c r="H16" s="251"/>
      <c r="I16" s="252"/>
      <c r="J16" s="15"/>
      <c r="K16" s="253" t="s">
        <v>22</v>
      </c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16"/>
      <c r="CB16" s="254" t="s">
        <v>23</v>
      </c>
      <c r="CC16" s="255"/>
      <c r="CD16" s="255"/>
      <c r="CE16" s="255"/>
      <c r="CF16" s="255"/>
      <c r="CG16" s="255"/>
      <c r="CH16" s="255"/>
      <c r="CI16" s="255"/>
      <c r="CJ16" s="255"/>
      <c r="CK16" s="255"/>
      <c r="CL16" s="256"/>
      <c r="CM16" s="14" t="s">
        <v>23</v>
      </c>
      <c r="CN16" s="14" t="s">
        <v>23</v>
      </c>
      <c r="CO16" s="14" t="s">
        <v>23</v>
      </c>
      <c r="CP16" s="14" t="s">
        <v>23</v>
      </c>
      <c r="CQ16" s="14" t="s">
        <v>23</v>
      </c>
      <c r="CR16" s="14" t="s">
        <v>23</v>
      </c>
      <c r="CS16" s="14" t="s">
        <v>23</v>
      </c>
      <c r="CT16" s="14" t="s">
        <v>23</v>
      </c>
      <c r="CU16" s="14" t="s">
        <v>23</v>
      </c>
      <c r="CV16" s="14" t="s">
        <v>23</v>
      </c>
      <c r="CW16" s="14" t="s">
        <v>23</v>
      </c>
      <c r="CX16" s="14" t="s">
        <v>23</v>
      </c>
      <c r="CY16" s="286" t="s">
        <v>23</v>
      </c>
      <c r="CZ16" s="287"/>
      <c r="DA16" s="287"/>
      <c r="DB16" s="287"/>
      <c r="DC16" s="287"/>
      <c r="DD16" s="287"/>
      <c r="DE16" s="287"/>
      <c r="DF16" s="287"/>
      <c r="DG16" s="287"/>
      <c r="DH16" s="287"/>
      <c r="DI16" s="287"/>
      <c r="DJ16" s="287"/>
      <c r="DK16" s="287"/>
      <c r="DL16" s="287"/>
      <c r="DM16" s="287"/>
      <c r="DN16" s="287"/>
      <c r="DO16" s="288"/>
    </row>
    <row r="17" spans="1:123">
      <c r="A17" s="250" t="s">
        <v>24</v>
      </c>
      <c r="B17" s="251"/>
      <c r="C17" s="251"/>
      <c r="D17" s="251"/>
      <c r="E17" s="251"/>
      <c r="F17" s="251"/>
      <c r="G17" s="251"/>
      <c r="H17" s="251"/>
      <c r="I17" s="252"/>
      <c r="J17" s="15"/>
      <c r="K17" s="253" t="s">
        <v>25</v>
      </c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16"/>
      <c r="CB17" s="254" t="s">
        <v>26</v>
      </c>
      <c r="CC17" s="255"/>
      <c r="CD17" s="255"/>
      <c r="CE17" s="255"/>
      <c r="CF17" s="255"/>
      <c r="CG17" s="255"/>
      <c r="CH17" s="255"/>
      <c r="CI17" s="255"/>
      <c r="CJ17" s="255"/>
      <c r="CK17" s="255"/>
      <c r="CL17" s="256"/>
      <c r="CM17" s="1">
        <v>5690.68</v>
      </c>
      <c r="CN17" s="1">
        <v>1019.0803099999999</v>
      </c>
      <c r="CO17" s="1">
        <v>95564.76</v>
      </c>
      <c r="CP17" s="1">
        <v>9508.3062700000009</v>
      </c>
      <c r="CQ17" s="1">
        <v>10752.9</v>
      </c>
      <c r="CR17" s="1">
        <v>1743.4809500000001</v>
      </c>
      <c r="CS17" s="1">
        <v>7310.3099999999995</v>
      </c>
      <c r="CT17" s="1">
        <v>2024.5192199999999</v>
      </c>
      <c r="CU17" s="1">
        <v>7188.1</v>
      </c>
      <c r="CV17" s="1">
        <v>2144.7729799999997</v>
      </c>
      <c r="CW17" s="1">
        <v>67498.850000000006</v>
      </c>
      <c r="CX17" s="1">
        <v>6605.36924</v>
      </c>
      <c r="CY17" s="283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4"/>
      <c r="DN17" s="284"/>
      <c r="DO17" s="285"/>
      <c r="DP17" s="17"/>
      <c r="DQ17" s="17"/>
      <c r="DR17" s="18"/>
    </row>
    <row r="18" spans="1:123">
      <c r="A18" s="250" t="s">
        <v>27</v>
      </c>
      <c r="B18" s="251"/>
      <c r="C18" s="251"/>
      <c r="D18" s="251"/>
      <c r="E18" s="251"/>
      <c r="F18" s="251"/>
      <c r="G18" s="251"/>
      <c r="H18" s="251"/>
      <c r="I18" s="252"/>
      <c r="J18" s="15"/>
      <c r="K18" s="253" t="s">
        <v>28</v>
      </c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16"/>
      <c r="CB18" s="254" t="s">
        <v>26</v>
      </c>
      <c r="CC18" s="255"/>
      <c r="CD18" s="255"/>
      <c r="CE18" s="255"/>
      <c r="CF18" s="255"/>
      <c r="CG18" s="255"/>
      <c r="CH18" s="255"/>
      <c r="CI18" s="255"/>
      <c r="CJ18" s="255"/>
      <c r="CK18" s="255"/>
      <c r="CL18" s="256"/>
      <c r="CM18" s="1">
        <v>2402.73</v>
      </c>
      <c r="CN18" s="1">
        <v>966.59048999999993</v>
      </c>
      <c r="CO18" s="1">
        <v>56952.51999999999</v>
      </c>
      <c r="CP18" s="1">
        <v>4065.4053100000001</v>
      </c>
      <c r="CQ18" s="1">
        <v>5565.79</v>
      </c>
      <c r="CR18" s="1">
        <v>1252.50161</v>
      </c>
      <c r="CS18" s="1">
        <v>4065.88</v>
      </c>
      <c r="CT18" s="1">
        <v>1707.2012999999999</v>
      </c>
      <c r="CU18" s="1">
        <v>2978.7999999999997</v>
      </c>
      <c r="CV18" s="1">
        <v>1710.45498</v>
      </c>
      <c r="CW18" s="1">
        <v>31682.53</v>
      </c>
      <c r="CX18" s="1">
        <v>3323.7315600000002</v>
      </c>
      <c r="CY18" s="283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  <c r="DN18" s="284"/>
      <c r="DO18" s="285"/>
      <c r="DP18" s="17"/>
      <c r="DQ18" s="17"/>
      <c r="DR18" s="18"/>
    </row>
    <row r="19" spans="1:123">
      <c r="A19" s="250" t="s">
        <v>29</v>
      </c>
      <c r="B19" s="251"/>
      <c r="C19" s="251"/>
      <c r="D19" s="251"/>
      <c r="E19" s="251"/>
      <c r="F19" s="251"/>
      <c r="G19" s="251"/>
      <c r="H19" s="251"/>
      <c r="I19" s="252"/>
      <c r="J19" s="15"/>
      <c r="K19" s="253" t="s">
        <v>30</v>
      </c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16"/>
      <c r="CB19" s="254" t="s">
        <v>26</v>
      </c>
      <c r="CC19" s="255"/>
      <c r="CD19" s="255"/>
      <c r="CE19" s="255"/>
      <c r="CF19" s="255"/>
      <c r="CG19" s="255"/>
      <c r="CH19" s="255"/>
      <c r="CI19" s="255"/>
      <c r="CJ19" s="255"/>
      <c r="CK19" s="255"/>
      <c r="CL19" s="256"/>
      <c r="CM19" s="1">
        <v>1644.19</v>
      </c>
      <c r="CN19" s="1">
        <v>870.89121999999998</v>
      </c>
      <c r="CO19" s="1">
        <v>39127.599999999999</v>
      </c>
      <c r="CP19" s="1">
        <v>2642.59494</v>
      </c>
      <c r="CQ19" s="1">
        <v>2446.5500000000002</v>
      </c>
      <c r="CR19" s="1">
        <v>870.89121999999998</v>
      </c>
      <c r="CS19" s="1">
        <v>3436.36</v>
      </c>
      <c r="CT19" s="1">
        <v>1592.7031399999998</v>
      </c>
      <c r="CU19" s="1">
        <v>1536.14</v>
      </c>
      <c r="CV19" s="1">
        <v>1695.8800200000001</v>
      </c>
      <c r="CW19" s="1">
        <v>22101.21</v>
      </c>
      <c r="CX19" s="1">
        <v>2598.8776600000001</v>
      </c>
      <c r="CY19" s="283"/>
      <c r="CZ19" s="284"/>
      <c r="DA19" s="284"/>
      <c r="DB19" s="284"/>
      <c r="DC19" s="284"/>
      <c r="DD19" s="284"/>
      <c r="DE19" s="284"/>
      <c r="DF19" s="284"/>
      <c r="DG19" s="284"/>
      <c r="DH19" s="284"/>
      <c r="DI19" s="284"/>
      <c r="DJ19" s="284"/>
      <c r="DK19" s="284"/>
      <c r="DL19" s="284"/>
      <c r="DM19" s="284"/>
      <c r="DN19" s="284"/>
      <c r="DO19" s="285"/>
      <c r="DP19" s="17"/>
      <c r="DQ19" s="17"/>
      <c r="DR19" s="18"/>
    </row>
    <row r="20" spans="1:123">
      <c r="A20" s="250" t="s">
        <v>31</v>
      </c>
      <c r="B20" s="251"/>
      <c r="C20" s="251"/>
      <c r="D20" s="251"/>
      <c r="E20" s="251"/>
      <c r="F20" s="251"/>
      <c r="G20" s="251"/>
      <c r="H20" s="251"/>
      <c r="I20" s="252"/>
      <c r="J20" s="15"/>
      <c r="K20" s="253" t="s">
        <v>32</v>
      </c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16"/>
      <c r="CB20" s="254" t="s">
        <v>26</v>
      </c>
      <c r="CC20" s="255"/>
      <c r="CD20" s="255"/>
      <c r="CE20" s="255"/>
      <c r="CF20" s="255"/>
      <c r="CG20" s="255"/>
      <c r="CH20" s="255"/>
      <c r="CI20" s="255"/>
      <c r="CJ20" s="255"/>
      <c r="CK20" s="255"/>
      <c r="CL20" s="256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>
        <v>445.39</v>
      </c>
      <c r="CX20" s="1"/>
      <c r="CY20" s="283"/>
      <c r="CZ20" s="284"/>
      <c r="DA20" s="284"/>
      <c r="DB20" s="284"/>
      <c r="DC20" s="284"/>
      <c r="DD20" s="284"/>
      <c r="DE20" s="284"/>
      <c r="DF20" s="284"/>
      <c r="DG20" s="284"/>
      <c r="DH20" s="284"/>
      <c r="DI20" s="284"/>
      <c r="DJ20" s="284"/>
      <c r="DK20" s="284"/>
      <c r="DL20" s="284"/>
      <c r="DM20" s="284"/>
      <c r="DN20" s="284"/>
      <c r="DO20" s="285"/>
      <c r="DP20" s="17"/>
      <c r="DQ20" s="17"/>
      <c r="DR20" s="18"/>
    </row>
    <row r="21" spans="1:123">
      <c r="A21" s="250" t="s">
        <v>33</v>
      </c>
      <c r="B21" s="251"/>
      <c r="C21" s="251"/>
      <c r="D21" s="251"/>
      <c r="E21" s="251"/>
      <c r="F21" s="251"/>
      <c r="G21" s="251"/>
      <c r="H21" s="251"/>
      <c r="I21" s="252"/>
      <c r="J21" s="15"/>
      <c r="K21" s="253" t="s">
        <v>34</v>
      </c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16"/>
      <c r="CB21" s="254" t="s">
        <v>26</v>
      </c>
      <c r="CC21" s="255"/>
      <c r="CD21" s="255"/>
      <c r="CE21" s="255"/>
      <c r="CF21" s="255"/>
      <c r="CG21" s="255"/>
      <c r="CH21" s="255"/>
      <c r="CI21" s="255"/>
      <c r="CJ21" s="255"/>
      <c r="CK21" s="255"/>
      <c r="CL21" s="256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83"/>
      <c r="CZ21" s="284"/>
      <c r="DA21" s="284"/>
      <c r="DB21" s="284"/>
      <c r="DC21" s="284"/>
      <c r="DD21" s="284"/>
      <c r="DE21" s="284"/>
      <c r="DF21" s="284"/>
      <c r="DG21" s="284"/>
      <c r="DH21" s="284"/>
      <c r="DI21" s="284"/>
      <c r="DJ21" s="284"/>
      <c r="DK21" s="284"/>
      <c r="DL21" s="284"/>
      <c r="DM21" s="284"/>
      <c r="DN21" s="284"/>
      <c r="DO21" s="285"/>
      <c r="DP21" s="17"/>
      <c r="DQ21" s="17"/>
      <c r="DR21" s="18"/>
    </row>
    <row r="22" spans="1:123" ht="24" customHeight="1">
      <c r="A22" s="250" t="s">
        <v>35</v>
      </c>
      <c r="B22" s="251"/>
      <c r="C22" s="251"/>
      <c r="D22" s="251"/>
      <c r="E22" s="251"/>
      <c r="F22" s="251"/>
      <c r="G22" s="251"/>
      <c r="H22" s="251"/>
      <c r="I22" s="252"/>
      <c r="J22" s="15"/>
      <c r="K22" s="253" t="s">
        <v>36</v>
      </c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16"/>
      <c r="CB22" s="254" t="s">
        <v>26</v>
      </c>
      <c r="CC22" s="255"/>
      <c r="CD22" s="255"/>
      <c r="CE22" s="255"/>
      <c r="CF22" s="255"/>
      <c r="CG22" s="255"/>
      <c r="CH22" s="255"/>
      <c r="CI22" s="255"/>
      <c r="CJ22" s="255"/>
      <c r="CK22" s="255"/>
      <c r="CL22" s="256"/>
      <c r="CM22" s="1">
        <v>1644.19</v>
      </c>
      <c r="CN22" s="1">
        <v>870.89121999999998</v>
      </c>
      <c r="CO22" s="1">
        <v>39127.599999999999</v>
      </c>
      <c r="CP22" s="1">
        <v>2642.59494</v>
      </c>
      <c r="CQ22" s="1">
        <v>2446.5500000000002</v>
      </c>
      <c r="CR22" s="1">
        <v>870.89121999999998</v>
      </c>
      <c r="CS22" s="1">
        <v>3436.36</v>
      </c>
      <c r="CT22" s="1">
        <v>1592.7031399999998</v>
      </c>
      <c r="CU22" s="1">
        <v>1536.14</v>
      </c>
      <c r="CV22" s="1">
        <v>1695.8800200000001</v>
      </c>
      <c r="CW22" s="1">
        <v>21655.82</v>
      </c>
      <c r="CX22" s="1">
        <v>2598.8776600000001</v>
      </c>
      <c r="CY22" s="283"/>
      <c r="CZ22" s="284"/>
      <c r="DA22" s="284"/>
      <c r="DB22" s="284"/>
      <c r="DC22" s="284"/>
      <c r="DD22" s="284"/>
      <c r="DE22" s="284"/>
      <c r="DF22" s="284"/>
      <c r="DG22" s="284"/>
      <c r="DH22" s="284"/>
      <c r="DI22" s="284"/>
      <c r="DJ22" s="284"/>
      <c r="DK22" s="284"/>
      <c r="DL22" s="284"/>
      <c r="DM22" s="284"/>
      <c r="DN22" s="284"/>
      <c r="DO22" s="285"/>
      <c r="DP22" s="17"/>
      <c r="DQ22" s="17"/>
      <c r="DR22" s="18"/>
    </row>
    <row r="23" spans="1:123">
      <c r="A23" s="250" t="s">
        <v>37</v>
      </c>
      <c r="B23" s="251"/>
      <c r="C23" s="251"/>
      <c r="D23" s="251"/>
      <c r="E23" s="251"/>
      <c r="F23" s="251"/>
      <c r="G23" s="251"/>
      <c r="H23" s="251"/>
      <c r="I23" s="252"/>
      <c r="J23" s="15"/>
      <c r="K23" s="253" t="s">
        <v>38</v>
      </c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16"/>
      <c r="CB23" s="254" t="s">
        <v>26</v>
      </c>
      <c r="CC23" s="255"/>
      <c r="CD23" s="255"/>
      <c r="CE23" s="255"/>
      <c r="CF23" s="255"/>
      <c r="CG23" s="255"/>
      <c r="CH23" s="255"/>
      <c r="CI23" s="255"/>
      <c r="CJ23" s="255"/>
      <c r="CK23" s="255"/>
      <c r="CL23" s="256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83"/>
      <c r="CZ23" s="284"/>
      <c r="DA23" s="284"/>
      <c r="DB23" s="284"/>
      <c r="DC23" s="284"/>
      <c r="DD23" s="284"/>
      <c r="DE23" s="284"/>
      <c r="DF23" s="284"/>
      <c r="DG23" s="284"/>
      <c r="DH23" s="284"/>
      <c r="DI23" s="284"/>
      <c r="DJ23" s="284"/>
      <c r="DK23" s="284"/>
      <c r="DL23" s="284"/>
      <c r="DM23" s="284"/>
      <c r="DN23" s="284"/>
      <c r="DO23" s="285"/>
      <c r="DP23" s="17"/>
      <c r="DQ23" s="17"/>
      <c r="DR23" s="18"/>
    </row>
    <row r="24" spans="1:123">
      <c r="A24" s="250" t="s">
        <v>39</v>
      </c>
      <c r="B24" s="251"/>
      <c r="C24" s="251"/>
      <c r="D24" s="251"/>
      <c r="E24" s="251"/>
      <c r="F24" s="251"/>
      <c r="G24" s="251"/>
      <c r="H24" s="251"/>
      <c r="I24" s="252"/>
      <c r="J24" s="15"/>
      <c r="K24" s="253" t="s">
        <v>40</v>
      </c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16"/>
      <c r="CB24" s="254" t="s">
        <v>26</v>
      </c>
      <c r="CC24" s="255"/>
      <c r="CD24" s="255"/>
      <c r="CE24" s="255"/>
      <c r="CF24" s="255"/>
      <c r="CG24" s="255"/>
      <c r="CH24" s="255"/>
      <c r="CI24" s="255"/>
      <c r="CJ24" s="255"/>
      <c r="CK24" s="255"/>
      <c r="CL24" s="256"/>
      <c r="CM24" s="1">
        <v>325.7</v>
      </c>
      <c r="CN24" s="1"/>
      <c r="CO24" s="1">
        <v>8475.94</v>
      </c>
      <c r="CP24" s="1"/>
      <c r="CQ24" s="1">
        <v>489</v>
      </c>
      <c r="CR24" s="1"/>
      <c r="CS24" s="1">
        <v>489</v>
      </c>
      <c r="CT24" s="1"/>
      <c r="CU24" s="1">
        <v>815</v>
      </c>
      <c r="CV24" s="1"/>
      <c r="CW24" s="1">
        <v>5052.97</v>
      </c>
      <c r="CX24" s="1"/>
      <c r="CY24" s="283"/>
      <c r="CZ24" s="284"/>
      <c r="DA24" s="284"/>
      <c r="DB24" s="284"/>
      <c r="DC24" s="284"/>
      <c r="DD24" s="284"/>
      <c r="DE24" s="284"/>
      <c r="DF24" s="284"/>
      <c r="DG24" s="284"/>
      <c r="DH24" s="284"/>
      <c r="DI24" s="284"/>
      <c r="DJ24" s="284"/>
      <c r="DK24" s="284"/>
      <c r="DL24" s="284"/>
      <c r="DM24" s="284"/>
      <c r="DN24" s="284"/>
      <c r="DO24" s="285"/>
      <c r="DP24" s="17"/>
      <c r="DQ24" s="17"/>
      <c r="DR24" s="18"/>
    </row>
    <row r="25" spans="1:123">
      <c r="A25" s="250" t="s">
        <v>41</v>
      </c>
      <c r="B25" s="251"/>
      <c r="C25" s="251"/>
      <c r="D25" s="251"/>
      <c r="E25" s="251"/>
      <c r="F25" s="251"/>
      <c r="G25" s="251"/>
      <c r="H25" s="251"/>
      <c r="I25" s="252"/>
      <c r="J25" s="15"/>
      <c r="K25" s="253" t="s">
        <v>38</v>
      </c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16"/>
      <c r="CB25" s="254" t="s">
        <v>26</v>
      </c>
      <c r="CC25" s="255"/>
      <c r="CD25" s="255"/>
      <c r="CE25" s="255"/>
      <c r="CF25" s="255"/>
      <c r="CG25" s="255"/>
      <c r="CH25" s="255"/>
      <c r="CI25" s="255"/>
      <c r="CJ25" s="255"/>
      <c r="CK25" s="255"/>
      <c r="CL25" s="256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83"/>
      <c r="CZ25" s="284"/>
      <c r="DA25" s="284"/>
      <c r="DB25" s="284"/>
      <c r="DC25" s="284"/>
      <c r="DD25" s="284"/>
      <c r="DE25" s="284"/>
      <c r="DF25" s="284"/>
      <c r="DG25" s="284"/>
      <c r="DH25" s="284"/>
      <c r="DI25" s="284"/>
      <c r="DJ25" s="284"/>
      <c r="DK25" s="284"/>
      <c r="DL25" s="284"/>
      <c r="DM25" s="284"/>
      <c r="DN25" s="284"/>
      <c r="DO25" s="285"/>
      <c r="DP25" s="17"/>
      <c r="DQ25" s="17"/>
      <c r="DR25" s="18"/>
    </row>
    <row r="26" spans="1:123">
      <c r="A26" s="250" t="s">
        <v>42</v>
      </c>
      <c r="B26" s="251"/>
      <c r="C26" s="251"/>
      <c r="D26" s="251"/>
      <c r="E26" s="251"/>
      <c r="F26" s="251"/>
      <c r="G26" s="251"/>
      <c r="H26" s="251"/>
      <c r="I26" s="252"/>
      <c r="J26" s="15"/>
      <c r="K26" s="253" t="s">
        <v>43</v>
      </c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16"/>
      <c r="CB26" s="254" t="s">
        <v>26</v>
      </c>
      <c r="CC26" s="255"/>
      <c r="CD26" s="255"/>
      <c r="CE26" s="255"/>
      <c r="CF26" s="255"/>
      <c r="CG26" s="255"/>
      <c r="CH26" s="255"/>
      <c r="CI26" s="255"/>
      <c r="CJ26" s="255"/>
      <c r="CK26" s="255"/>
      <c r="CL26" s="256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283"/>
      <c r="CZ26" s="284"/>
      <c r="DA26" s="284"/>
      <c r="DB26" s="284"/>
      <c r="DC26" s="284"/>
      <c r="DD26" s="284"/>
      <c r="DE26" s="284"/>
      <c r="DF26" s="284"/>
      <c r="DG26" s="284"/>
      <c r="DH26" s="284"/>
      <c r="DI26" s="284"/>
      <c r="DJ26" s="284"/>
      <c r="DK26" s="284"/>
      <c r="DL26" s="284"/>
      <c r="DM26" s="284"/>
      <c r="DN26" s="284"/>
      <c r="DO26" s="285"/>
      <c r="DP26" s="17"/>
      <c r="DQ26" s="17"/>
      <c r="DR26" s="18"/>
      <c r="DS26" s="18"/>
    </row>
    <row r="27" spans="1:123">
      <c r="A27" s="250" t="s">
        <v>44</v>
      </c>
      <c r="B27" s="251"/>
      <c r="C27" s="251"/>
      <c r="D27" s="251"/>
      <c r="E27" s="251"/>
      <c r="F27" s="251"/>
      <c r="G27" s="251"/>
      <c r="H27" s="251"/>
      <c r="I27" s="252"/>
      <c r="J27" s="15"/>
      <c r="K27" s="253" t="s">
        <v>45</v>
      </c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16"/>
      <c r="CB27" s="254" t="s">
        <v>26</v>
      </c>
      <c r="CC27" s="255"/>
      <c r="CD27" s="255"/>
      <c r="CE27" s="255"/>
      <c r="CF27" s="255"/>
      <c r="CG27" s="255"/>
      <c r="CH27" s="255"/>
      <c r="CI27" s="255"/>
      <c r="CJ27" s="255"/>
      <c r="CK27" s="255"/>
      <c r="CL27" s="256"/>
      <c r="CM27" s="1">
        <v>432.84</v>
      </c>
      <c r="CN27" s="1">
        <v>95.699269999999999</v>
      </c>
      <c r="CO27" s="1">
        <v>9348.9799999999923</v>
      </c>
      <c r="CP27" s="1">
        <v>1422.8103700000001</v>
      </c>
      <c r="CQ27" s="1">
        <v>2630.24</v>
      </c>
      <c r="CR27" s="1">
        <v>381.61039</v>
      </c>
      <c r="CS27" s="1">
        <v>140.51999999999981</v>
      </c>
      <c r="CT27" s="1">
        <v>114.49816</v>
      </c>
      <c r="CU27" s="1">
        <v>627.6599999999994</v>
      </c>
      <c r="CV27" s="1">
        <v>14.574959999999999</v>
      </c>
      <c r="CW27" s="1">
        <v>4528.3499999999995</v>
      </c>
      <c r="CX27" s="1">
        <v>724.85390000000007</v>
      </c>
      <c r="CY27" s="283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284"/>
      <c r="DN27" s="284"/>
      <c r="DO27" s="285"/>
      <c r="DP27" s="17"/>
      <c r="DQ27" s="17"/>
      <c r="DR27" s="18"/>
      <c r="DS27" s="18"/>
    </row>
    <row r="28" spans="1:123">
      <c r="A28" s="250" t="s">
        <v>46</v>
      </c>
      <c r="B28" s="251"/>
      <c r="C28" s="251"/>
      <c r="D28" s="251"/>
      <c r="E28" s="251"/>
      <c r="F28" s="251"/>
      <c r="G28" s="251"/>
      <c r="H28" s="251"/>
      <c r="I28" s="252"/>
      <c r="J28" s="15"/>
      <c r="K28" s="253" t="s">
        <v>47</v>
      </c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16"/>
      <c r="CB28" s="254" t="s">
        <v>26</v>
      </c>
      <c r="CC28" s="255"/>
      <c r="CD28" s="255"/>
      <c r="CE28" s="255"/>
      <c r="CF28" s="255"/>
      <c r="CG28" s="255"/>
      <c r="CH28" s="255"/>
      <c r="CI28" s="255"/>
      <c r="CJ28" s="255"/>
      <c r="CK28" s="255"/>
      <c r="CL28" s="256"/>
      <c r="CM28" s="1">
        <v>296.8</v>
      </c>
      <c r="CN28" s="1">
        <v>95.699269999999999</v>
      </c>
      <c r="CO28" s="1">
        <v>8162.69</v>
      </c>
      <c r="CP28" s="1">
        <v>1422.8103700000001</v>
      </c>
      <c r="CQ28" s="1">
        <v>2528.58</v>
      </c>
      <c r="CR28" s="1">
        <v>381.61039</v>
      </c>
      <c r="CS28" s="1">
        <v>62.57</v>
      </c>
      <c r="CT28" s="1">
        <v>114.49816</v>
      </c>
      <c r="CU28" s="1">
        <v>343.23</v>
      </c>
      <c r="CV28" s="1">
        <v>14.574959999999999</v>
      </c>
      <c r="CW28" s="1">
        <v>4198.7299999999996</v>
      </c>
      <c r="CX28" s="1">
        <v>724.85390000000007</v>
      </c>
      <c r="CY28" s="283"/>
      <c r="CZ28" s="284"/>
      <c r="DA28" s="284"/>
      <c r="DB28" s="284"/>
      <c r="DC28" s="284"/>
      <c r="DD28" s="284"/>
      <c r="DE28" s="284"/>
      <c r="DF28" s="284"/>
      <c r="DG28" s="284"/>
      <c r="DH28" s="284"/>
      <c r="DI28" s="284"/>
      <c r="DJ28" s="284"/>
      <c r="DK28" s="284"/>
      <c r="DL28" s="284"/>
      <c r="DM28" s="284"/>
      <c r="DN28" s="284"/>
      <c r="DO28" s="285"/>
      <c r="DP28" s="17"/>
      <c r="DQ28" s="17"/>
      <c r="DR28" s="18"/>
      <c r="DS28" s="18"/>
    </row>
    <row r="29" spans="1:123">
      <c r="A29" s="250" t="s">
        <v>48</v>
      </c>
      <c r="B29" s="251"/>
      <c r="C29" s="251"/>
      <c r="D29" s="251"/>
      <c r="E29" s="251"/>
      <c r="F29" s="251"/>
      <c r="G29" s="251"/>
      <c r="H29" s="251"/>
      <c r="I29" s="252"/>
      <c r="J29" s="15"/>
      <c r="K29" s="253" t="s">
        <v>49</v>
      </c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16"/>
      <c r="CB29" s="254" t="s">
        <v>26</v>
      </c>
      <c r="CC29" s="255"/>
      <c r="CD29" s="255"/>
      <c r="CE29" s="255"/>
      <c r="CF29" s="255"/>
      <c r="CG29" s="255"/>
      <c r="CH29" s="255"/>
      <c r="CI29" s="255"/>
      <c r="CJ29" s="255"/>
      <c r="CK29" s="255"/>
      <c r="CL29" s="256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283"/>
      <c r="CZ29" s="284"/>
      <c r="DA29" s="284"/>
      <c r="DB29" s="284"/>
      <c r="DC29" s="284"/>
      <c r="DD29" s="284"/>
      <c r="DE29" s="284"/>
      <c r="DF29" s="284"/>
      <c r="DG29" s="284"/>
      <c r="DH29" s="284"/>
      <c r="DI29" s="284"/>
      <c r="DJ29" s="284"/>
      <c r="DK29" s="284"/>
      <c r="DL29" s="284"/>
      <c r="DM29" s="284"/>
      <c r="DN29" s="284"/>
      <c r="DO29" s="285"/>
      <c r="DP29" s="17"/>
      <c r="DQ29" s="17"/>
      <c r="DR29" s="18"/>
      <c r="DS29" s="18"/>
    </row>
    <row r="30" spans="1:123">
      <c r="A30" s="250" t="s">
        <v>50</v>
      </c>
      <c r="B30" s="251"/>
      <c r="C30" s="251"/>
      <c r="D30" s="251"/>
      <c r="E30" s="251"/>
      <c r="F30" s="251"/>
      <c r="G30" s="251"/>
      <c r="H30" s="251"/>
      <c r="I30" s="252"/>
      <c r="J30" s="15"/>
      <c r="K30" s="253" t="s">
        <v>51</v>
      </c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16"/>
      <c r="CB30" s="254" t="s">
        <v>26</v>
      </c>
      <c r="CC30" s="255"/>
      <c r="CD30" s="255"/>
      <c r="CE30" s="255"/>
      <c r="CF30" s="255"/>
      <c r="CG30" s="255"/>
      <c r="CH30" s="255"/>
      <c r="CI30" s="255"/>
      <c r="CJ30" s="255"/>
      <c r="CK30" s="255"/>
      <c r="CL30" s="256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83"/>
      <c r="CZ30" s="284"/>
      <c r="DA30" s="284"/>
      <c r="DB30" s="284"/>
      <c r="DC30" s="284"/>
      <c r="DD30" s="284"/>
      <c r="DE30" s="284"/>
      <c r="DF30" s="284"/>
      <c r="DG30" s="284"/>
      <c r="DH30" s="284"/>
      <c r="DI30" s="284"/>
      <c r="DJ30" s="284"/>
      <c r="DK30" s="284"/>
      <c r="DL30" s="284"/>
      <c r="DM30" s="284"/>
      <c r="DN30" s="284"/>
      <c r="DO30" s="285"/>
      <c r="DP30" s="17"/>
      <c r="DQ30" s="17"/>
      <c r="DR30" s="18"/>
      <c r="DS30" s="18"/>
    </row>
    <row r="31" spans="1:123" ht="27" customHeight="1">
      <c r="A31" s="250" t="s">
        <v>52</v>
      </c>
      <c r="B31" s="251"/>
      <c r="C31" s="251"/>
      <c r="D31" s="251"/>
      <c r="E31" s="251"/>
      <c r="F31" s="251"/>
      <c r="G31" s="251"/>
      <c r="H31" s="251"/>
      <c r="I31" s="252"/>
      <c r="J31" s="15"/>
      <c r="K31" s="253" t="s">
        <v>53</v>
      </c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16"/>
      <c r="CB31" s="254" t="s">
        <v>26</v>
      </c>
      <c r="CC31" s="255"/>
      <c r="CD31" s="255"/>
      <c r="CE31" s="255"/>
      <c r="CF31" s="255"/>
      <c r="CG31" s="255"/>
      <c r="CH31" s="255"/>
      <c r="CI31" s="255"/>
      <c r="CJ31" s="255"/>
      <c r="CK31" s="255"/>
      <c r="CL31" s="256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83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  <c r="DN31" s="284"/>
      <c r="DO31" s="285"/>
      <c r="DP31" s="17"/>
      <c r="DQ31" s="17"/>
      <c r="DR31" s="18"/>
      <c r="DS31" s="18"/>
    </row>
    <row r="32" spans="1:123">
      <c r="A32" s="250" t="s">
        <v>54</v>
      </c>
      <c r="B32" s="251"/>
      <c r="C32" s="251"/>
      <c r="D32" s="251"/>
      <c r="E32" s="251"/>
      <c r="F32" s="251"/>
      <c r="G32" s="251"/>
      <c r="H32" s="251"/>
      <c r="I32" s="252"/>
      <c r="J32" s="15"/>
      <c r="K32" s="253" t="s">
        <v>55</v>
      </c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16"/>
      <c r="CB32" s="254" t="s">
        <v>26</v>
      </c>
      <c r="CC32" s="255"/>
      <c r="CD32" s="255"/>
      <c r="CE32" s="255"/>
      <c r="CF32" s="255"/>
      <c r="CG32" s="255"/>
      <c r="CH32" s="255"/>
      <c r="CI32" s="255"/>
      <c r="CJ32" s="255"/>
      <c r="CK32" s="255"/>
      <c r="CL32" s="256"/>
      <c r="CM32" s="1">
        <v>136.03999999999996</v>
      </c>
      <c r="CN32" s="1">
        <v>0</v>
      </c>
      <c r="CO32" s="1">
        <v>1186.2899999999936</v>
      </c>
      <c r="CP32" s="1">
        <v>0</v>
      </c>
      <c r="CQ32" s="1">
        <v>101.65999999999985</v>
      </c>
      <c r="CR32" s="1">
        <v>0</v>
      </c>
      <c r="CS32" s="1">
        <v>77.949999999999818</v>
      </c>
      <c r="CT32" s="1">
        <v>0</v>
      </c>
      <c r="CU32" s="1">
        <v>284.42999999999938</v>
      </c>
      <c r="CV32" s="1">
        <v>0</v>
      </c>
      <c r="CW32" s="1">
        <v>329.62</v>
      </c>
      <c r="CX32" s="1">
        <v>0</v>
      </c>
      <c r="CY32" s="283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  <c r="DN32" s="284"/>
      <c r="DO32" s="285"/>
      <c r="DP32" s="17"/>
      <c r="DQ32" s="17"/>
      <c r="DR32" s="18"/>
      <c r="DS32" s="18"/>
    </row>
    <row r="33" spans="1:123">
      <c r="A33" s="250"/>
      <c r="B33" s="251"/>
      <c r="C33" s="251"/>
      <c r="D33" s="251"/>
      <c r="E33" s="251"/>
      <c r="F33" s="251"/>
      <c r="G33" s="251"/>
      <c r="H33" s="251"/>
      <c r="I33" s="252"/>
      <c r="J33" s="15"/>
      <c r="K33" s="264" t="s">
        <v>128</v>
      </c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16"/>
      <c r="CB33" s="221"/>
      <c r="CC33" s="222"/>
      <c r="CD33" s="222"/>
      <c r="CE33" s="222"/>
      <c r="CF33" s="222"/>
      <c r="CG33" s="222"/>
      <c r="CH33" s="222"/>
      <c r="CI33" s="222"/>
      <c r="CJ33" s="222"/>
      <c r="CK33" s="222"/>
      <c r="CL33" s="223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286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7"/>
      <c r="DO33" s="288"/>
      <c r="DP33" s="17"/>
      <c r="DQ33" s="17"/>
      <c r="DR33" s="18"/>
      <c r="DS33" s="18"/>
    </row>
    <row r="34" spans="1:123">
      <c r="A34" s="250"/>
      <c r="B34" s="251"/>
      <c r="C34" s="251"/>
      <c r="D34" s="251"/>
      <c r="E34" s="251"/>
      <c r="F34" s="251"/>
      <c r="G34" s="251"/>
      <c r="H34" s="251"/>
      <c r="I34" s="252"/>
      <c r="J34" s="15"/>
      <c r="K34" s="264" t="s">
        <v>56</v>
      </c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  <c r="BV34" s="264"/>
      <c r="BW34" s="264"/>
      <c r="BX34" s="264"/>
      <c r="BY34" s="264"/>
      <c r="BZ34" s="264"/>
      <c r="CA34" s="16"/>
      <c r="CB34" s="221"/>
      <c r="CC34" s="222"/>
      <c r="CD34" s="222"/>
      <c r="CE34" s="222"/>
      <c r="CF34" s="222"/>
      <c r="CG34" s="222"/>
      <c r="CH34" s="222"/>
      <c r="CI34" s="222"/>
      <c r="CJ34" s="222"/>
      <c r="CK34" s="222"/>
      <c r="CL34" s="223"/>
      <c r="CM34" s="1">
        <v>136.03999999999996</v>
      </c>
      <c r="CN34" s="1"/>
      <c r="CO34" s="1">
        <v>1186.2899999999936</v>
      </c>
      <c r="CP34" s="1"/>
      <c r="CQ34" s="1">
        <v>101.65999999999985</v>
      </c>
      <c r="CR34" s="1"/>
      <c r="CS34" s="1">
        <v>77.949999999999818</v>
      </c>
      <c r="CT34" s="1"/>
      <c r="CU34" s="1">
        <v>284.42999999999938</v>
      </c>
      <c r="CV34" s="1"/>
      <c r="CW34" s="1">
        <v>329.62</v>
      </c>
      <c r="CX34" s="1"/>
      <c r="CY34" s="283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  <c r="DN34" s="284"/>
      <c r="DO34" s="285"/>
      <c r="DP34" s="17"/>
      <c r="DQ34" s="17"/>
      <c r="DR34" s="18"/>
      <c r="DS34" s="18"/>
    </row>
    <row r="35" spans="1:123">
      <c r="A35" s="250" t="s">
        <v>57</v>
      </c>
      <c r="B35" s="251"/>
      <c r="C35" s="251"/>
      <c r="D35" s="251"/>
      <c r="E35" s="251"/>
      <c r="F35" s="251"/>
      <c r="G35" s="251"/>
      <c r="H35" s="251"/>
      <c r="I35" s="252"/>
      <c r="J35" s="15"/>
      <c r="K35" s="253" t="s">
        <v>58</v>
      </c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16"/>
      <c r="CB35" s="254" t="s">
        <v>26</v>
      </c>
      <c r="CC35" s="255"/>
      <c r="CD35" s="255"/>
      <c r="CE35" s="255"/>
      <c r="CF35" s="255"/>
      <c r="CG35" s="255"/>
      <c r="CH35" s="255"/>
      <c r="CI35" s="255"/>
      <c r="CJ35" s="255"/>
      <c r="CK35" s="255"/>
      <c r="CL35" s="256"/>
      <c r="CM35" s="1">
        <v>2.4</v>
      </c>
      <c r="CN35" s="1"/>
      <c r="CO35" s="1">
        <v>105.25999999999999</v>
      </c>
      <c r="CP35" s="1"/>
      <c r="CQ35" s="1">
        <v>6.04</v>
      </c>
      <c r="CR35" s="1"/>
      <c r="CS35" s="1">
        <v>6.04</v>
      </c>
      <c r="CT35" s="1"/>
      <c r="CU35" s="1">
        <v>23.259999999999998</v>
      </c>
      <c r="CV35" s="1"/>
      <c r="CW35" s="1">
        <v>69.209999999999994</v>
      </c>
      <c r="CX35" s="1"/>
      <c r="CY35" s="283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5"/>
      <c r="DP35" s="17"/>
      <c r="DQ35" s="17"/>
      <c r="DR35" s="18"/>
      <c r="DS35" s="18"/>
    </row>
    <row r="36" spans="1:123">
      <c r="A36" s="250" t="s">
        <v>59</v>
      </c>
      <c r="B36" s="251"/>
      <c r="C36" s="251"/>
      <c r="D36" s="251"/>
      <c r="E36" s="251"/>
      <c r="F36" s="251"/>
      <c r="G36" s="251"/>
      <c r="H36" s="251"/>
      <c r="I36" s="252"/>
      <c r="J36" s="15"/>
      <c r="K36" s="253" t="s">
        <v>60</v>
      </c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16"/>
      <c r="CB36" s="254" t="s">
        <v>26</v>
      </c>
      <c r="CC36" s="255"/>
      <c r="CD36" s="255"/>
      <c r="CE36" s="255"/>
      <c r="CF36" s="255"/>
      <c r="CG36" s="255"/>
      <c r="CH36" s="255"/>
      <c r="CI36" s="255"/>
      <c r="CJ36" s="255"/>
      <c r="CK36" s="255"/>
      <c r="CL36" s="256"/>
      <c r="CM36" s="3">
        <v>0.48</v>
      </c>
      <c r="CN36" s="3">
        <v>0</v>
      </c>
      <c r="CO36" s="3">
        <v>21.052</v>
      </c>
      <c r="CP36" s="3">
        <v>0</v>
      </c>
      <c r="CQ36" s="3">
        <v>1.208</v>
      </c>
      <c r="CR36" s="3">
        <v>0</v>
      </c>
      <c r="CS36" s="3">
        <v>1.208</v>
      </c>
      <c r="CT36" s="3">
        <v>0</v>
      </c>
      <c r="CU36" s="3">
        <v>4.6519999999999992</v>
      </c>
      <c r="CV36" s="3">
        <v>0</v>
      </c>
      <c r="CW36" s="3">
        <v>13.841999999999999</v>
      </c>
      <c r="CX36" s="3">
        <v>0</v>
      </c>
      <c r="CY36" s="283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  <c r="DN36" s="284"/>
      <c r="DO36" s="285"/>
      <c r="DP36" s="17"/>
      <c r="DQ36" s="17"/>
      <c r="DR36" s="18"/>
      <c r="DS36" s="18"/>
    </row>
    <row r="37" spans="1:123">
      <c r="A37" s="250" t="s">
        <v>61</v>
      </c>
      <c r="B37" s="251"/>
      <c r="C37" s="251"/>
      <c r="D37" s="251"/>
      <c r="E37" s="251"/>
      <c r="F37" s="251"/>
      <c r="G37" s="251"/>
      <c r="H37" s="251"/>
      <c r="I37" s="252"/>
      <c r="J37" s="15"/>
      <c r="K37" s="253" t="s">
        <v>62</v>
      </c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16"/>
      <c r="CB37" s="254" t="s">
        <v>26</v>
      </c>
      <c r="CC37" s="255"/>
      <c r="CD37" s="255"/>
      <c r="CE37" s="255"/>
      <c r="CF37" s="255"/>
      <c r="CG37" s="255"/>
      <c r="CH37" s="255"/>
      <c r="CI37" s="255"/>
      <c r="CJ37" s="255"/>
      <c r="CK37" s="255"/>
      <c r="CL37" s="256"/>
      <c r="CM37" s="1">
        <v>1.92</v>
      </c>
      <c r="CN37" s="1">
        <v>0</v>
      </c>
      <c r="CO37" s="1">
        <v>84.207999999999998</v>
      </c>
      <c r="CP37" s="1">
        <v>0</v>
      </c>
      <c r="CQ37" s="1">
        <v>4.8319999999999999</v>
      </c>
      <c r="CR37" s="1">
        <v>0</v>
      </c>
      <c r="CS37" s="1">
        <v>4.8319999999999999</v>
      </c>
      <c r="CT37" s="1">
        <v>0</v>
      </c>
      <c r="CU37" s="1">
        <v>18.607999999999997</v>
      </c>
      <c r="CV37" s="1">
        <v>0</v>
      </c>
      <c r="CW37" s="1">
        <v>55.367999999999995</v>
      </c>
      <c r="CX37" s="1">
        <v>0</v>
      </c>
      <c r="CY37" s="283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  <c r="DN37" s="284"/>
      <c r="DO37" s="285"/>
      <c r="DP37" s="17"/>
      <c r="DQ37" s="17"/>
      <c r="DR37" s="18"/>
      <c r="DS37" s="18"/>
    </row>
    <row r="38" spans="1:123">
      <c r="A38" s="250" t="s">
        <v>63</v>
      </c>
      <c r="B38" s="251"/>
      <c r="C38" s="251"/>
      <c r="D38" s="251"/>
      <c r="E38" s="251"/>
      <c r="F38" s="251"/>
      <c r="G38" s="251"/>
      <c r="H38" s="251"/>
      <c r="I38" s="252"/>
      <c r="J38" s="15"/>
      <c r="K38" s="253" t="s">
        <v>64</v>
      </c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16"/>
      <c r="CB38" s="254" t="s">
        <v>26</v>
      </c>
      <c r="CC38" s="255"/>
      <c r="CD38" s="255"/>
      <c r="CE38" s="255"/>
      <c r="CF38" s="255"/>
      <c r="CG38" s="255"/>
      <c r="CH38" s="255"/>
      <c r="CI38" s="255"/>
      <c r="CJ38" s="255"/>
      <c r="CK38" s="255"/>
      <c r="CL38" s="256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283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  <c r="DN38" s="284"/>
      <c r="DO38" s="285"/>
      <c r="DP38" s="17"/>
      <c r="DQ38" s="17"/>
      <c r="DR38" s="18"/>
      <c r="DS38" s="18"/>
    </row>
    <row r="39" spans="1:123">
      <c r="A39" s="250" t="s">
        <v>65</v>
      </c>
      <c r="B39" s="251"/>
      <c r="C39" s="251"/>
      <c r="D39" s="251"/>
      <c r="E39" s="251"/>
      <c r="F39" s="251"/>
      <c r="G39" s="251"/>
      <c r="H39" s="251"/>
      <c r="I39" s="252"/>
      <c r="J39" s="15"/>
      <c r="K39" s="253" t="s">
        <v>66</v>
      </c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16"/>
      <c r="CB39" s="254" t="s">
        <v>26</v>
      </c>
      <c r="CC39" s="255"/>
      <c r="CD39" s="255"/>
      <c r="CE39" s="255"/>
      <c r="CF39" s="255"/>
      <c r="CG39" s="255"/>
      <c r="CH39" s="255"/>
      <c r="CI39" s="255"/>
      <c r="CJ39" s="255"/>
      <c r="CK39" s="255"/>
      <c r="CL39" s="256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83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285"/>
      <c r="DP39" s="17"/>
      <c r="DQ39" s="17"/>
      <c r="DR39" s="18"/>
      <c r="DS39" s="18"/>
    </row>
    <row r="40" spans="1:123">
      <c r="A40" s="250" t="s">
        <v>67</v>
      </c>
      <c r="B40" s="251"/>
      <c r="C40" s="251"/>
      <c r="D40" s="251"/>
      <c r="E40" s="251"/>
      <c r="F40" s="251"/>
      <c r="G40" s="251"/>
      <c r="H40" s="251"/>
      <c r="I40" s="252"/>
      <c r="J40" s="15"/>
      <c r="K40" s="253" t="s">
        <v>68</v>
      </c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16"/>
      <c r="CB40" s="254" t="s">
        <v>26</v>
      </c>
      <c r="CC40" s="255"/>
      <c r="CD40" s="255"/>
      <c r="CE40" s="255"/>
      <c r="CF40" s="255"/>
      <c r="CG40" s="255"/>
      <c r="CH40" s="255"/>
      <c r="CI40" s="255"/>
      <c r="CJ40" s="255"/>
      <c r="CK40" s="255"/>
      <c r="CL40" s="256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83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5"/>
      <c r="DP40" s="17"/>
      <c r="DQ40" s="17"/>
      <c r="DR40" s="18"/>
      <c r="DS40" s="18"/>
    </row>
    <row r="41" spans="1:123">
      <c r="A41" s="250" t="s">
        <v>69</v>
      </c>
      <c r="B41" s="251"/>
      <c r="C41" s="251"/>
      <c r="D41" s="251"/>
      <c r="E41" s="251"/>
      <c r="F41" s="251"/>
      <c r="G41" s="251"/>
      <c r="H41" s="251"/>
      <c r="I41" s="252"/>
      <c r="J41" s="15"/>
      <c r="K41" s="253" t="s">
        <v>127</v>
      </c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16"/>
      <c r="CB41" s="254" t="s">
        <v>26</v>
      </c>
      <c r="CC41" s="255"/>
      <c r="CD41" s="255"/>
      <c r="CE41" s="255"/>
      <c r="CF41" s="255"/>
      <c r="CG41" s="255"/>
      <c r="CH41" s="255"/>
      <c r="CI41" s="255"/>
      <c r="CJ41" s="255"/>
      <c r="CK41" s="255"/>
      <c r="CL41" s="256"/>
      <c r="CM41" s="1">
        <v>1.92</v>
      </c>
      <c r="CN41" s="1">
        <v>0</v>
      </c>
      <c r="CO41" s="1">
        <v>84.207999999999998</v>
      </c>
      <c r="CP41" s="1">
        <v>0</v>
      </c>
      <c r="CQ41" s="1">
        <v>4.8319999999999999</v>
      </c>
      <c r="CR41" s="1">
        <v>0</v>
      </c>
      <c r="CS41" s="1">
        <v>4.8319999999999999</v>
      </c>
      <c r="CT41" s="1">
        <v>0</v>
      </c>
      <c r="CU41" s="1">
        <v>18.607999999999997</v>
      </c>
      <c r="CV41" s="1">
        <v>0</v>
      </c>
      <c r="CW41" s="1">
        <v>55.367999999999995</v>
      </c>
      <c r="CX41" s="1">
        <v>0</v>
      </c>
      <c r="CY41" s="283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5"/>
      <c r="DP41" s="17"/>
      <c r="DQ41" s="17"/>
      <c r="DR41" s="18"/>
      <c r="DS41" s="18"/>
    </row>
    <row r="42" spans="1:123" ht="21" customHeight="1">
      <c r="A42" s="250" t="s">
        <v>70</v>
      </c>
      <c r="B42" s="251"/>
      <c r="C42" s="251"/>
      <c r="D42" s="251"/>
      <c r="E42" s="251"/>
      <c r="F42" s="251"/>
      <c r="G42" s="251"/>
      <c r="H42" s="251"/>
      <c r="I42" s="252"/>
      <c r="J42" s="15"/>
      <c r="K42" s="253" t="s">
        <v>71</v>
      </c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16"/>
      <c r="CB42" s="254" t="s">
        <v>26</v>
      </c>
      <c r="CC42" s="255"/>
      <c r="CD42" s="255"/>
      <c r="CE42" s="255"/>
      <c r="CF42" s="255"/>
      <c r="CG42" s="255"/>
      <c r="CH42" s="255"/>
      <c r="CI42" s="255"/>
      <c r="CJ42" s="255"/>
      <c r="CK42" s="255"/>
      <c r="CL42" s="256"/>
      <c r="CM42" s="1">
        <v>3285.55</v>
      </c>
      <c r="CN42" s="1">
        <v>52.489820000000002</v>
      </c>
      <c r="CO42" s="1">
        <v>38506.980000000003</v>
      </c>
      <c r="CP42" s="1">
        <v>5442.9009599999999</v>
      </c>
      <c r="CQ42" s="1">
        <v>5181.07</v>
      </c>
      <c r="CR42" s="1">
        <v>490.97933999999998</v>
      </c>
      <c r="CS42" s="1">
        <v>3238.39</v>
      </c>
      <c r="CT42" s="1">
        <v>317.31791999999996</v>
      </c>
      <c r="CU42" s="1">
        <v>4186.04</v>
      </c>
      <c r="CV42" s="1">
        <v>434.31799999999998</v>
      </c>
      <c r="CW42" s="1">
        <v>35747.11</v>
      </c>
      <c r="CX42" s="1">
        <v>3281.6376800000003</v>
      </c>
      <c r="CY42" s="283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5"/>
      <c r="DP42" s="17"/>
      <c r="DQ42" s="17"/>
      <c r="DR42" s="18"/>
      <c r="DS42" s="18"/>
    </row>
    <row r="43" spans="1:123" ht="21" customHeight="1">
      <c r="A43" s="250" t="s">
        <v>72</v>
      </c>
      <c r="B43" s="251"/>
      <c r="C43" s="251"/>
      <c r="D43" s="251"/>
      <c r="E43" s="251"/>
      <c r="F43" s="251"/>
      <c r="G43" s="251"/>
      <c r="H43" s="251"/>
      <c r="I43" s="252"/>
      <c r="J43" s="15"/>
      <c r="K43" s="253" t="s">
        <v>73</v>
      </c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16"/>
      <c r="CB43" s="254" t="s">
        <v>26</v>
      </c>
      <c r="CC43" s="255"/>
      <c r="CD43" s="255"/>
      <c r="CE43" s="255"/>
      <c r="CF43" s="255"/>
      <c r="CG43" s="255"/>
      <c r="CH43" s="255"/>
      <c r="CI43" s="255"/>
      <c r="CJ43" s="255"/>
      <c r="CK43" s="255"/>
      <c r="CL43" s="256"/>
      <c r="CM43" s="2"/>
      <c r="CN43" s="1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83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5"/>
      <c r="DP43" s="17"/>
      <c r="DQ43" s="17"/>
      <c r="DR43" s="18"/>
    </row>
    <row r="44" spans="1:123" ht="21" customHeight="1">
      <c r="A44" s="250" t="s">
        <v>74</v>
      </c>
      <c r="B44" s="251"/>
      <c r="C44" s="251"/>
      <c r="D44" s="251"/>
      <c r="E44" s="251"/>
      <c r="F44" s="251"/>
      <c r="G44" s="251"/>
      <c r="H44" s="251"/>
      <c r="I44" s="252"/>
      <c r="J44" s="15"/>
      <c r="K44" s="253" t="s">
        <v>75</v>
      </c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16"/>
      <c r="CB44" s="254" t="s">
        <v>26</v>
      </c>
      <c r="CC44" s="255"/>
      <c r="CD44" s="255"/>
      <c r="CE44" s="255"/>
      <c r="CF44" s="255"/>
      <c r="CG44" s="255"/>
      <c r="CH44" s="255"/>
      <c r="CI44" s="255"/>
      <c r="CJ44" s="255"/>
      <c r="CK44" s="255"/>
      <c r="CL44" s="256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83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5"/>
      <c r="DP44" s="17"/>
      <c r="DQ44" s="17"/>
      <c r="DR44" s="18"/>
    </row>
    <row r="45" spans="1:123" ht="21" customHeight="1">
      <c r="A45" s="250" t="s">
        <v>76</v>
      </c>
      <c r="B45" s="251"/>
      <c r="C45" s="251"/>
      <c r="D45" s="251"/>
      <c r="E45" s="251"/>
      <c r="F45" s="251"/>
      <c r="G45" s="251"/>
      <c r="H45" s="251"/>
      <c r="I45" s="252"/>
      <c r="J45" s="15"/>
      <c r="K45" s="253" t="s">
        <v>77</v>
      </c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16"/>
      <c r="CB45" s="254" t="s">
        <v>78</v>
      </c>
      <c r="CC45" s="255"/>
      <c r="CD45" s="255"/>
      <c r="CE45" s="255"/>
      <c r="CF45" s="255"/>
      <c r="CG45" s="255"/>
      <c r="CH45" s="255"/>
      <c r="CI45" s="255"/>
      <c r="CJ45" s="255"/>
      <c r="CK45" s="255"/>
      <c r="CL45" s="256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83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5"/>
      <c r="DP45" s="17"/>
      <c r="DQ45" s="17"/>
      <c r="DR45" s="18"/>
    </row>
    <row r="46" spans="1:123" ht="21" customHeight="1">
      <c r="A46" s="250" t="s">
        <v>79</v>
      </c>
      <c r="B46" s="251"/>
      <c r="C46" s="251"/>
      <c r="D46" s="251"/>
      <c r="E46" s="251"/>
      <c r="F46" s="251"/>
      <c r="G46" s="251"/>
      <c r="H46" s="251"/>
      <c r="I46" s="252"/>
      <c r="J46" s="15"/>
      <c r="K46" s="253" t="s">
        <v>80</v>
      </c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16"/>
      <c r="CB46" s="254" t="s">
        <v>26</v>
      </c>
      <c r="CC46" s="255"/>
      <c r="CD46" s="255"/>
      <c r="CE46" s="255"/>
      <c r="CF46" s="255"/>
      <c r="CG46" s="255"/>
      <c r="CH46" s="255"/>
      <c r="CI46" s="255"/>
      <c r="CJ46" s="255"/>
      <c r="CK46" s="255"/>
      <c r="CL46" s="256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83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5"/>
      <c r="DP46" s="17"/>
      <c r="DQ46" s="17"/>
      <c r="DR46" s="18"/>
    </row>
    <row r="47" spans="1:123" ht="21" customHeight="1">
      <c r="A47" s="250" t="s">
        <v>81</v>
      </c>
      <c r="B47" s="251"/>
      <c r="C47" s="251"/>
      <c r="D47" s="251"/>
      <c r="E47" s="251"/>
      <c r="F47" s="251"/>
      <c r="G47" s="251"/>
      <c r="H47" s="251"/>
      <c r="I47" s="252"/>
      <c r="J47" s="15"/>
      <c r="K47" s="253" t="s">
        <v>82</v>
      </c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16"/>
      <c r="CB47" s="254" t="s">
        <v>26</v>
      </c>
      <c r="CC47" s="255"/>
      <c r="CD47" s="255"/>
      <c r="CE47" s="255"/>
      <c r="CF47" s="255"/>
      <c r="CG47" s="255"/>
      <c r="CH47" s="255"/>
      <c r="CI47" s="255"/>
      <c r="CJ47" s="255"/>
      <c r="CK47" s="255"/>
      <c r="CL47" s="256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83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5"/>
      <c r="DP47" s="17"/>
      <c r="DQ47" s="17"/>
      <c r="DR47" s="18"/>
    </row>
    <row r="48" spans="1:123" ht="21" customHeight="1">
      <c r="A48" s="250" t="s">
        <v>83</v>
      </c>
      <c r="B48" s="251"/>
      <c r="C48" s="251"/>
      <c r="D48" s="251"/>
      <c r="E48" s="251"/>
      <c r="F48" s="251"/>
      <c r="G48" s="251"/>
      <c r="H48" s="251"/>
      <c r="I48" s="252"/>
      <c r="J48" s="15"/>
      <c r="K48" s="253" t="s">
        <v>84</v>
      </c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16"/>
      <c r="CB48" s="254" t="s">
        <v>26</v>
      </c>
      <c r="CC48" s="255"/>
      <c r="CD48" s="255"/>
      <c r="CE48" s="255"/>
      <c r="CF48" s="255"/>
      <c r="CG48" s="255"/>
      <c r="CH48" s="255"/>
      <c r="CI48" s="255"/>
      <c r="CJ48" s="255"/>
      <c r="CK48" s="255"/>
      <c r="CL48" s="256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83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5"/>
      <c r="DP48" s="17"/>
      <c r="DQ48" s="17"/>
      <c r="DR48" s="18"/>
    </row>
    <row r="49" spans="1:122" ht="26.25" customHeight="1">
      <c r="A49" s="250" t="s">
        <v>27</v>
      </c>
      <c r="B49" s="251"/>
      <c r="C49" s="251"/>
      <c r="D49" s="251"/>
      <c r="E49" s="251"/>
      <c r="F49" s="251"/>
      <c r="G49" s="251"/>
      <c r="H49" s="251"/>
      <c r="I49" s="252"/>
      <c r="J49" s="15"/>
      <c r="K49" s="253" t="s">
        <v>85</v>
      </c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/>
      <c r="BW49" s="253"/>
      <c r="BX49" s="253"/>
      <c r="BY49" s="253"/>
      <c r="BZ49" s="253"/>
      <c r="CA49" s="16"/>
      <c r="CB49" s="254" t="s">
        <v>86</v>
      </c>
      <c r="CC49" s="255"/>
      <c r="CD49" s="255"/>
      <c r="CE49" s="255"/>
      <c r="CF49" s="255"/>
      <c r="CG49" s="255"/>
      <c r="CH49" s="255"/>
      <c r="CI49" s="255"/>
      <c r="CJ49" s="255"/>
      <c r="CK49" s="255"/>
      <c r="CL49" s="256"/>
      <c r="CM49" s="2">
        <v>118.1</v>
      </c>
      <c r="CN49" s="2">
        <v>1.9219999999999999</v>
      </c>
      <c r="CO49" s="2">
        <v>1966.5</v>
      </c>
      <c r="CP49" s="2">
        <v>391.01299999999998</v>
      </c>
      <c r="CQ49" s="2">
        <v>191.4</v>
      </c>
      <c r="CR49" s="2">
        <v>21.590999999999998</v>
      </c>
      <c r="CS49" s="2">
        <v>141.30000000000001</v>
      </c>
      <c r="CT49" s="2">
        <v>17.867000000000001</v>
      </c>
      <c r="CU49" s="2">
        <v>170.1</v>
      </c>
      <c r="CV49" s="2">
        <v>21.88</v>
      </c>
      <c r="CW49" s="2">
        <v>1602.7</v>
      </c>
      <c r="CX49" s="2">
        <v>182.51599999999999</v>
      </c>
      <c r="CY49" s="283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5"/>
      <c r="DP49" s="17"/>
      <c r="DQ49" s="17"/>
      <c r="DR49" s="18"/>
    </row>
    <row r="50" spans="1:122" ht="40.5" customHeight="1">
      <c r="A50" s="250" t="s">
        <v>57</v>
      </c>
      <c r="B50" s="251"/>
      <c r="C50" s="251"/>
      <c r="D50" s="251"/>
      <c r="E50" s="251"/>
      <c r="F50" s="251"/>
      <c r="G50" s="251"/>
      <c r="H50" s="251"/>
      <c r="I50" s="252"/>
      <c r="J50" s="15"/>
      <c r="K50" s="253" t="s">
        <v>87</v>
      </c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16"/>
      <c r="CB50" s="254" t="s">
        <v>462</v>
      </c>
      <c r="CC50" s="255"/>
      <c r="CD50" s="255"/>
      <c r="CE50" s="255"/>
      <c r="CF50" s="255"/>
      <c r="CG50" s="255"/>
      <c r="CH50" s="255"/>
      <c r="CI50" s="255"/>
      <c r="CJ50" s="255"/>
      <c r="CK50" s="255"/>
      <c r="CL50" s="256"/>
      <c r="CM50" s="2">
        <v>27.31</v>
      </c>
      <c r="CN50" s="2">
        <v>27.31</v>
      </c>
      <c r="CO50" s="2">
        <v>13.92</v>
      </c>
      <c r="CP50" s="2">
        <v>13.92</v>
      </c>
      <c r="CQ50" s="2">
        <v>22.74</v>
      </c>
      <c r="CR50" s="2">
        <v>22.74</v>
      </c>
      <c r="CS50" s="2">
        <v>17.760000000000002</v>
      </c>
      <c r="CT50" s="2">
        <v>17.760000000000002</v>
      </c>
      <c r="CU50" s="2">
        <v>19.850000000000001</v>
      </c>
      <c r="CV50" s="2">
        <v>19.850000000000001</v>
      </c>
      <c r="CW50" s="2">
        <v>17.98</v>
      </c>
      <c r="CX50" s="2">
        <v>17.98</v>
      </c>
      <c r="CY50" s="283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5"/>
      <c r="DP50" s="17"/>
      <c r="DQ50" s="17"/>
      <c r="DR50" s="18"/>
    </row>
    <row r="51" spans="1:122" ht="35.25" customHeight="1">
      <c r="A51" s="250" t="s">
        <v>88</v>
      </c>
      <c r="B51" s="251"/>
      <c r="C51" s="251"/>
      <c r="D51" s="251"/>
      <c r="E51" s="251"/>
      <c r="F51" s="251"/>
      <c r="G51" s="251"/>
      <c r="H51" s="251"/>
      <c r="I51" s="252"/>
      <c r="J51" s="15"/>
      <c r="K51" s="253" t="s">
        <v>89</v>
      </c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16"/>
      <c r="CB51" s="254" t="s">
        <v>23</v>
      </c>
      <c r="CC51" s="255"/>
      <c r="CD51" s="255"/>
      <c r="CE51" s="255"/>
      <c r="CF51" s="255"/>
      <c r="CG51" s="255"/>
      <c r="CH51" s="255"/>
      <c r="CI51" s="255"/>
      <c r="CJ51" s="255"/>
      <c r="CK51" s="255"/>
      <c r="CL51" s="256"/>
      <c r="CM51" s="14" t="s">
        <v>23</v>
      </c>
      <c r="CN51" s="14" t="s">
        <v>23</v>
      </c>
      <c r="CO51" s="14" t="s">
        <v>23</v>
      </c>
      <c r="CP51" s="14" t="s">
        <v>23</v>
      </c>
      <c r="CQ51" s="14" t="s">
        <v>23</v>
      </c>
      <c r="CR51" s="14" t="s">
        <v>23</v>
      </c>
      <c r="CS51" s="14" t="s">
        <v>23</v>
      </c>
      <c r="CT51" s="14" t="s">
        <v>23</v>
      </c>
      <c r="CU51" s="14" t="s">
        <v>23</v>
      </c>
      <c r="CV51" s="14" t="s">
        <v>23</v>
      </c>
      <c r="CW51" s="14" t="s">
        <v>23</v>
      </c>
      <c r="CX51" s="14" t="s">
        <v>23</v>
      </c>
      <c r="CY51" s="286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7"/>
      <c r="DO51" s="288"/>
      <c r="DP51" s="17"/>
      <c r="DQ51" s="17"/>
      <c r="DR51" s="18"/>
    </row>
    <row r="52" spans="1:122">
      <c r="A52" s="250" t="s">
        <v>24</v>
      </c>
      <c r="B52" s="251"/>
      <c r="C52" s="251"/>
      <c r="D52" s="251"/>
      <c r="E52" s="251"/>
      <c r="F52" s="251"/>
      <c r="G52" s="251"/>
      <c r="H52" s="251"/>
      <c r="I52" s="252"/>
      <c r="J52" s="15"/>
      <c r="K52" s="253" t="s">
        <v>90</v>
      </c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16"/>
      <c r="CB52" s="254" t="s">
        <v>91</v>
      </c>
      <c r="CC52" s="255"/>
      <c r="CD52" s="255"/>
      <c r="CE52" s="255"/>
      <c r="CF52" s="255"/>
      <c r="CG52" s="255"/>
      <c r="CH52" s="255"/>
      <c r="CI52" s="255"/>
      <c r="CJ52" s="255"/>
      <c r="CK52" s="255"/>
      <c r="CL52" s="256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83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5"/>
      <c r="DP52" s="17"/>
      <c r="DQ52" s="17"/>
      <c r="DR52" s="18"/>
    </row>
    <row r="53" spans="1:122">
      <c r="A53" s="250" t="s">
        <v>92</v>
      </c>
      <c r="B53" s="251"/>
      <c r="C53" s="251"/>
      <c r="D53" s="251"/>
      <c r="E53" s="251"/>
      <c r="F53" s="251"/>
      <c r="G53" s="251"/>
      <c r="H53" s="251"/>
      <c r="I53" s="252"/>
      <c r="J53" s="15"/>
      <c r="K53" s="253" t="s">
        <v>93</v>
      </c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16"/>
      <c r="CB53" s="254" t="s">
        <v>94</v>
      </c>
      <c r="CC53" s="255"/>
      <c r="CD53" s="255"/>
      <c r="CE53" s="255"/>
      <c r="CF53" s="255"/>
      <c r="CG53" s="255"/>
      <c r="CH53" s="255"/>
      <c r="CI53" s="255"/>
      <c r="CJ53" s="255"/>
      <c r="CK53" s="255"/>
      <c r="CL53" s="256"/>
      <c r="CM53" s="2">
        <v>0</v>
      </c>
      <c r="CN53" s="2">
        <v>0</v>
      </c>
      <c r="CO53" s="2">
        <v>20.399999999999999</v>
      </c>
      <c r="CP53" s="2">
        <v>20.399999999999999</v>
      </c>
      <c r="CQ53" s="2">
        <v>3.61</v>
      </c>
      <c r="CR53" s="2">
        <v>3.61</v>
      </c>
      <c r="CS53" s="2">
        <v>1.66</v>
      </c>
      <c r="CT53" s="2">
        <v>1.66</v>
      </c>
      <c r="CU53" s="2">
        <v>0.42</v>
      </c>
      <c r="CV53" s="2">
        <v>0.42</v>
      </c>
      <c r="CW53" s="2">
        <v>10.64</v>
      </c>
      <c r="CX53" s="2">
        <v>10.64</v>
      </c>
      <c r="CY53" s="283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5"/>
      <c r="DP53" s="17"/>
      <c r="DQ53" s="17"/>
      <c r="DR53" s="18"/>
    </row>
    <row r="54" spans="1:122" ht="21" customHeight="1">
      <c r="A54" s="250" t="s">
        <v>121</v>
      </c>
      <c r="B54" s="251"/>
      <c r="C54" s="251"/>
      <c r="D54" s="251"/>
      <c r="E54" s="251"/>
      <c r="F54" s="251"/>
      <c r="G54" s="251"/>
      <c r="H54" s="251"/>
      <c r="I54" s="252"/>
      <c r="J54" s="15"/>
      <c r="K54" s="253" t="s">
        <v>122</v>
      </c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16"/>
      <c r="CB54" s="254" t="s">
        <v>94</v>
      </c>
      <c r="CC54" s="255"/>
      <c r="CD54" s="255"/>
      <c r="CE54" s="255"/>
      <c r="CF54" s="255"/>
      <c r="CG54" s="255"/>
      <c r="CH54" s="255"/>
      <c r="CI54" s="255"/>
      <c r="CJ54" s="255"/>
      <c r="CK54" s="255"/>
      <c r="CL54" s="256"/>
      <c r="CM54" s="2"/>
      <c r="CN54" s="2"/>
      <c r="CO54" s="2">
        <v>20.399999999999999</v>
      </c>
      <c r="CP54" s="2">
        <v>20.399999999999999</v>
      </c>
      <c r="CQ54" s="2">
        <v>3.61</v>
      </c>
      <c r="CR54" s="2">
        <v>3.61</v>
      </c>
      <c r="CS54" s="2">
        <v>1.66</v>
      </c>
      <c r="CT54" s="2">
        <v>1.66</v>
      </c>
      <c r="CU54" s="2">
        <v>0.42</v>
      </c>
      <c r="CV54" s="2">
        <v>0.42</v>
      </c>
      <c r="CW54" s="2">
        <v>10.64</v>
      </c>
      <c r="CX54" s="2">
        <v>10.64</v>
      </c>
      <c r="CY54" s="283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5"/>
      <c r="DP54" s="17"/>
      <c r="DQ54" s="17"/>
      <c r="DR54" s="18"/>
    </row>
    <row r="55" spans="1:122">
      <c r="A55" s="250" t="s">
        <v>95</v>
      </c>
      <c r="B55" s="251"/>
      <c r="C55" s="251"/>
      <c r="D55" s="251"/>
      <c r="E55" s="251"/>
      <c r="F55" s="251"/>
      <c r="G55" s="251"/>
      <c r="H55" s="251"/>
      <c r="I55" s="252"/>
      <c r="J55" s="15"/>
      <c r="K55" s="253" t="s">
        <v>96</v>
      </c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16"/>
      <c r="CB55" s="254" t="s">
        <v>97</v>
      </c>
      <c r="CC55" s="255"/>
      <c r="CD55" s="255"/>
      <c r="CE55" s="255"/>
      <c r="CF55" s="255"/>
      <c r="CG55" s="255"/>
      <c r="CH55" s="255"/>
      <c r="CI55" s="255"/>
      <c r="CJ55" s="255"/>
      <c r="CK55" s="255"/>
      <c r="CL55" s="256"/>
      <c r="CM55" s="3">
        <v>16.614999999999998</v>
      </c>
      <c r="CN55" s="3">
        <v>16.614999999999998</v>
      </c>
      <c r="CO55" s="3">
        <v>255.75069999999999</v>
      </c>
      <c r="CP55" s="3">
        <v>255.75069999999999</v>
      </c>
      <c r="CQ55" s="3">
        <v>15.468400000000003</v>
      </c>
      <c r="CR55" s="3">
        <v>15.468400000000003</v>
      </c>
      <c r="CS55" s="3">
        <v>25.937000000000001</v>
      </c>
      <c r="CT55" s="3">
        <v>25.937000000000001</v>
      </c>
      <c r="CU55" s="3">
        <v>17.517800000000001</v>
      </c>
      <c r="CV55" s="3">
        <v>17.517800000000001</v>
      </c>
      <c r="CW55" s="3">
        <v>124.87430000000005</v>
      </c>
      <c r="CX55" s="3">
        <v>124.87430000000005</v>
      </c>
      <c r="CY55" s="283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5"/>
      <c r="DP55" s="17"/>
      <c r="DQ55" s="17"/>
      <c r="DR55" s="18"/>
    </row>
    <row r="56" spans="1:122" ht="27.75" customHeight="1">
      <c r="A56" s="250" t="s">
        <v>98</v>
      </c>
      <c r="B56" s="251"/>
      <c r="C56" s="251"/>
      <c r="D56" s="251"/>
      <c r="E56" s="251"/>
      <c r="F56" s="251"/>
      <c r="G56" s="251"/>
      <c r="H56" s="251"/>
      <c r="I56" s="252"/>
      <c r="J56" s="15"/>
      <c r="K56" s="253" t="s">
        <v>99</v>
      </c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16"/>
      <c r="CB56" s="254" t="s">
        <v>97</v>
      </c>
      <c r="CC56" s="255"/>
      <c r="CD56" s="255"/>
      <c r="CE56" s="255"/>
      <c r="CF56" s="255"/>
      <c r="CG56" s="255"/>
      <c r="CH56" s="255"/>
      <c r="CI56" s="255"/>
      <c r="CJ56" s="255"/>
      <c r="CK56" s="255"/>
      <c r="CL56" s="256"/>
      <c r="CM56" s="2"/>
      <c r="CN56" s="2"/>
      <c r="CO56" s="2">
        <v>39.2273</v>
      </c>
      <c r="CP56" s="2">
        <v>39.2273</v>
      </c>
      <c r="CQ56" s="2">
        <v>1.7148999999999999</v>
      </c>
      <c r="CR56" s="2">
        <v>1.7148999999999999</v>
      </c>
      <c r="CS56" s="2">
        <v>4.9759999999999991</v>
      </c>
      <c r="CT56" s="2">
        <v>4.9759999999999991</v>
      </c>
      <c r="CU56" s="2">
        <v>1.3673000000000004</v>
      </c>
      <c r="CV56" s="2">
        <v>1.3673000000000004</v>
      </c>
      <c r="CW56" s="2">
        <v>22.9757</v>
      </c>
      <c r="CX56" s="2">
        <v>22.9757</v>
      </c>
      <c r="CY56" s="283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5"/>
      <c r="DP56" s="17"/>
      <c r="DQ56" s="17"/>
      <c r="DR56" s="18"/>
    </row>
    <row r="57" spans="1:122" ht="22.5" customHeight="1">
      <c r="A57" s="217"/>
      <c r="B57" s="218"/>
      <c r="C57" s="218"/>
      <c r="D57" s="218"/>
      <c r="E57" s="218" t="s">
        <v>100</v>
      </c>
      <c r="F57" s="218"/>
      <c r="G57" s="218"/>
      <c r="H57" s="218"/>
      <c r="I57" s="219"/>
      <c r="J57" s="253" t="s">
        <v>101</v>
      </c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3"/>
      <c r="BN57" s="253"/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20"/>
      <c r="CA57" s="16"/>
      <c r="CB57" s="254" t="s">
        <v>97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6"/>
      <c r="CM57" s="3">
        <v>16.614999999999998</v>
      </c>
      <c r="CN57" s="3">
        <v>16.614999999999998</v>
      </c>
      <c r="CO57" s="3">
        <v>216.52340000000001</v>
      </c>
      <c r="CP57" s="3">
        <v>216.52340000000001</v>
      </c>
      <c r="CQ57" s="3">
        <v>13.753500000000003</v>
      </c>
      <c r="CR57" s="3">
        <v>13.753500000000003</v>
      </c>
      <c r="CS57" s="3">
        <v>20.961000000000002</v>
      </c>
      <c r="CT57" s="3">
        <v>20.961000000000002</v>
      </c>
      <c r="CU57" s="3">
        <v>16.150500000000001</v>
      </c>
      <c r="CV57" s="3">
        <v>16.150500000000001</v>
      </c>
      <c r="CW57" s="3">
        <v>101.89860000000004</v>
      </c>
      <c r="CX57" s="3">
        <v>101.89860000000004</v>
      </c>
      <c r="CY57" s="286"/>
      <c r="CZ57" s="287"/>
      <c r="DA57" s="287"/>
      <c r="DB57" s="287"/>
      <c r="DC57" s="287"/>
      <c r="DD57" s="287"/>
      <c r="DE57" s="287"/>
      <c r="DF57" s="287"/>
      <c r="DG57" s="287"/>
      <c r="DH57" s="287"/>
      <c r="DI57" s="287"/>
      <c r="DJ57" s="287"/>
      <c r="DK57" s="287"/>
      <c r="DL57" s="287"/>
      <c r="DM57" s="287"/>
      <c r="DN57" s="287"/>
      <c r="DO57" s="288"/>
      <c r="DP57" s="17"/>
      <c r="DQ57" s="17"/>
      <c r="DR57" s="18"/>
    </row>
    <row r="58" spans="1:122">
      <c r="A58" s="250" t="s">
        <v>102</v>
      </c>
      <c r="B58" s="251"/>
      <c r="C58" s="251"/>
      <c r="D58" s="251"/>
      <c r="E58" s="251"/>
      <c r="F58" s="251"/>
      <c r="G58" s="251"/>
      <c r="H58" s="251"/>
      <c r="I58" s="252"/>
      <c r="J58" s="15"/>
      <c r="K58" s="253" t="s">
        <v>103</v>
      </c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16"/>
      <c r="CB58" s="254" t="s">
        <v>97</v>
      </c>
      <c r="CC58" s="255"/>
      <c r="CD58" s="255"/>
      <c r="CE58" s="255"/>
      <c r="CF58" s="255"/>
      <c r="CG58" s="255"/>
      <c r="CH58" s="255"/>
      <c r="CI58" s="255"/>
      <c r="CJ58" s="255"/>
      <c r="CK58" s="255"/>
      <c r="CL58" s="256"/>
      <c r="CM58" s="3">
        <v>0</v>
      </c>
      <c r="CN58" s="3">
        <v>0</v>
      </c>
      <c r="CO58" s="3">
        <v>315.10000000000002</v>
      </c>
      <c r="CP58" s="3">
        <v>315.10000000000002</v>
      </c>
      <c r="CQ58" s="3">
        <v>23</v>
      </c>
      <c r="CR58" s="3">
        <v>23</v>
      </c>
      <c r="CS58" s="3">
        <v>9.1999999999999993</v>
      </c>
      <c r="CT58" s="3">
        <v>9.1999999999999993</v>
      </c>
      <c r="CU58" s="3">
        <v>9.1999999999999993</v>
      </c>
      <c r="CV58" s="3">
        <v>9.1999999999999993</v>
      </c>
      <c r="CW58" s="3">
        <v>205.2</v>
      </c>
      <c r="CX58" s="3">
        <v>205.2</v>
      </c>
      <c r="CY58" s="283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5"/>
      <c r="DP58" s="17"/>
      <c r="DQ58" s="17"/>
      <c r="DR58" s="18"/>
    </row>
    <row r="59" spans="1:122">
      <c r="A59" s="250" t="s">
        <v>123</v>
      </c>
      <c r="B59" s="251"/>
      <c r="C59" s="251"/>
      <c r="D59" s="251"/>
      <c r="E59" s="251"/>
      <c r="F59" s="251"/>
      <c r="G59" s="251"/>
      <c r="H59" s="251"/>
      <c r="I59" s="252"/>
      <c r="J59" s="15"/>
      <c r="K59" s="253" t="s">
        <v>104</v>
      </c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16"/>
      <c r="CB59" s="254" t="s">
        <v>97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6"/>
      <c r="CM59" s="2"/>
      <c r="CN59" s="2"/>
      <c r="CO59" s="2">
        <v>315.10000000000002</v>
      </c>
      <c r="CP59" s="2">
        <v>315.10000000000002</v>
      </c>
      <c r="CQ59" s="2">
        <v>23</v>
      </c>
      <c r="CR59" s="2">
        <v>23</v>
      </c>
      <c r="CS59" s="2">
        <v>9.1999999999999993</v>
      </c>
      <c r="CT59" s="2">
        <v>9.1999999999999993</v>
      </c>
      <c r="CU59" s="2">
        <v>9.1999999999999993</v>
      </c>
      <c r="CV59" s="2">
        <v>9.1999999999999993</v>
      </c>
      <c r="CW59" s="2">
        <v>205.2</v>
      </c>
      <c r="CX59" s="2">
        <v>205.2</v>
      </c>
      <c r="CY59" s="283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5"/>
      <c r="DP59" s="17"/>
      <c r="DQ59" s="17"/>
      <c r="DR59" s="18"/>
    </row>
    <row r="60" spans="1:122">
      <c r="A60" s="250" t="s">
        <v>105</v>
      </c>
      <c r="B60" s="251"/>
      <c r="C60" s="251"/>
      <c r="D60" s="251"/>
      <c r="E60" s="251"/>
      <c r="F60" s="251"/>
      <c r="G60" s="251"/>
      <c r="H60" s="251"/>
      <c r="I60" s="252"/>
      <c r="J60" s="15"/>
      <c r="K60" s="253" t="s">
        <v>106</v>
      </c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16"/>
      <c r="CB60" s="254" t="s">
        <v>107</v>
      </c>
      <c r="CC60" s="255"/>
      <c r="CD60" s="255"/>
      <c r="CE60" s="255"/>
      <c r="CF60" s="255"/>
      <c r="CG60" s="255"/>
      <c r="CH60" s="255"/>
      <c r="CI60" s="255"/>
      <c r="CJ60" s="255"/>
      <c r="CK60" s="255"/>
      <c r="CL60" s="256"/>
      <c r="CM60" s="3">
        <v>8.82</v>
      </c>
      <c r="CN60" s="3">
        <v>8.82</v>
      </c>
      <c r="CO60" s="3">
        <v>158.44</v>
      </c>
      <c r="CP60" s="3">
        <v>158.44</v>
      </c>
      <c r="CQ60" s="3">
        <v>10.23</v>
      </c>
      <c r="CR60" s="3">
        <v>10.23</v>
      </c>
      <c r="CS60" s="3">
        <v>17.734000000000002</v>
      </c>
      <c r="CT60" s="3">
        <v>17.734000000000002</v>
      </c>
      <c r="CU60" s="3">
        <v>11.403</v>
      </c>
      <c r="CV60" s="3">
        <v>11.403</v>
      </c>
      <c r="CW60" s="3">
        <v>87.7</v>
      </c>
      <c r="CX60" s="3">
        <v>87.7</v>
      </c>
      <c r="CY60" s="283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5"/>
      <c r="DP60" s="17"/>
      <c r="DQ60" s="17"/>
      <c r="DR60" s="18"/>
    </row>
    <row r="61" spans="1:122">
      <c r="A61" s="250" t="s">
        <v>108</v>
      </c>
      <c r="B61" s="251"/>
      <c r="C61" s="251"/>
      <c r="D61" s="251"/>
      <c r="E61" s="251"/>
      <c r="F61" s="251"/>
      <c r="G61" s="251"/>
      <c r="H61" s="251"/>
      <c r="I61" s="252"/>
      <c r="J61" s="15"/>
      <c r="K61" s="253" t="s">
        <v>109</v>
      </c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16"/>
      <c r="CB61" s="254" t="s">
        <v>107</v>
      </c>
      <c r="CC61" s="255"/>
      <c r="CD61" s="255"/>
      <c r="CE61" s="255"/>
      <c r="CF61" s="255"/>
      <c r="CG61" s="255"/>
      <c r="CH61" s="255"/>
      <c r="CI61" s="255"/>
      <c r="CJ61" s="255"/>
      <c r="CK61" s="255"/>
      <c r="CL61" s="256"/>
      <c r="CM61" s="2"/>
      <c r="CN61" s="2"/>
      <c r="CO61" s="2">
        <v>34.119999999999997</v>
      </c>
      <c r="CP61" s="2">
        <v>34.119999999999997</v>
      </c>
      <c r="CQ61" s="2">
        <v>1.56</v>
      </c>
      <c r="CR61" s="2">
        <v>1.56</v>
      </c>
      <c r="CS61" s="2">
        <v>3.76</v>
      </c>
      <c r="CT61" s="2">
        <v>3.76</v>
      </c>
      <c r="CU61" s="2">
        <v>1.2430000000000003</v>
      </c>
      <c r="CV61" s="2">
        <v>1.2430000000000003</v>
      </c>
      <c r="CW61" s="2">
        <v>20.72</v>
      </c>
      <c r="CX61" s="2">
        <v>20.72</v>
      </c>
      <c r="CY61" s="283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5"/>
      <c r="DP61" s="17"/>
      <c r="DQ61" s="17"/>
      <c r="DR61" s="18"/>
    </row>
    <row r="62" spans="1:122">
      <c r="A62" s="250" t="s">
        <v>110</v>
      </c>
      <c r="B62" s="251"/>
      <c r="C62" s="251"/>
      <c r="D62" s="251"/>
      <c r="E62" s="251"/>
      <c r="F62" s="251"/>
      <c r="G62" s="251"/>
      <c r="H62" s="251"/>
      <c r="I62" s="252"/>
      <c r="J62" s="15"/>
      <c r="K62" s="253" t="s">
        <v>111</v>
      </c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16"/>
      <c r="CB62" s="221"/>
      <c r="CC62" s="222"/>
      <c r="CD62" s="222"/>
      <c r="CE62" s="222"/>
      <c r="CF62" s="222"/>
      <c r="CG62" s="222"/>
      <c r="CH62" s="222"/>
      <c r="CI62" s="222"/>
      <c r="CJ62" s="222"/>
      <c r="CK62" s="222"/>
      <c r="CL62" s="223"/>
      <c r="CM62" s="3">
        <v>8.82</v>
      </c>
      <c r="CN62" s="3">
        <v>8.82</v>
      </c>
      <c r="CO62" s="3">
        <v>124.32</v>
      </c>
      <c r="CP62" s="3">
        <v>124.32</v>
      </c>
      <c r="CQ62" s="3">
        <v>8.67</v>
      </c>
      <c r="CR62" s="3">
        <v>8.67</v>
      </c>
      <c r="CS62" s="3">
        <v>13.974000000000002</v>
      </c>
      <c r="CT62" s="3">
        <v>13.974000000000002</v>
      </c>
      <c r="CU62" s="3">
        <v>10.16</v>
      </c>
      <c r="CV62" s="3">
        <v>10.16</v>
      </c>
      <c r="CW62" s="3">
        <v>66.98</v>
      </c>
      <c r="CX62" s="3">
        <v>66.98</v>
      </c>
      <c r="CY62" s="286"/>
      <c r="CZ62" s="287"/>
      <c r="DA62" s="287"/>
      <c r="DB62" s="287"/>
      <c r="DC62" s="287"/>
      <c r="DD62" s="287"/>
      <c r="DE62" s="287"/>
      <c r="DF62" s="287"/>
      <c r="DG62" s="287"/>
      <c r="DH62" s="287"/>
      <c r="DI62" s="287"/>
      <c r="DJ62" s="287"/>
      <c r="DK62" s="287"/>
      <c r="DL62" s="287"/>
      <c r="DM62" s="287"/>
      <c r="DN62" s="287"/>
      <c r="DO62" s="288"/>
      <c r="DP62" s="17"/>
      <c r="DQ62" s="17"/>
      <c r="DR62" s="18"/>
    </row>
    <row r="63" spans="1:122">
      <c r="A63" s="250" t="s">
        <v>112</v>
      </c>
      <c r="B63" s="251"/>
      <c r="C63" s="251"/>
      <c r="D63" s="251"/>
      <c r="E63" s="251"/>
      <c r="F63" s="251"/>
      <c r="G63" s="251"/>
      <c r="H63" s="251"/>
      <c r="I63" s="252"/>
      <c r="J63" s="15"/>
      <c r="K63" s="253" t="s">
        <v>113</v>
      </c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16"/>
      <c r="CB63" s="254" t="s">
        <v>114</v>
      </c>
      <c r="CC63" s="255"/>
      <c r="CD63" s="255"/>
      <c r="CE63" s="255"/>
      <c r="CF63" s="255"/>
      <c r="CG63" s="255"/>
      <c r="CH63" s="255"/>
      <c r="CI63" s="255"/>
      <c r="CJ63" s="255"/>
      <c r="CK63" s="255"/>
      <c r="CL63" s="256"/>
      <c r="CM63" s="2"/>
      <c r="CN63" s="2"/>
      <c r="CO63" s="2">
        <v>2</v>
      </c>
      <c r="CP63" s="2">
        <v>2</v>
      </c>
      <c r="CQ63" s="2">
        <v>3</v>
      </c>
      <c r="CR63" s="2">
        <v>3</v>
      </c>
      <c r="CS63" s="2">
        <v>1.3</v>
      </c>
      <c r="CT63" s="2">
        <v>1.3</v>
      </c>
      <c r="CU63" s="2">
        <v>6.75</v>
      </c>
      <c r="CV63" s="2">
        <v>6.75</v>
      </c>
      <c r="CW63" s="2">
        <v>0.15</v>
      </c>
      <c r="CX63" s="2">
        <v>0.15</v>
      </c>
      <c r="CY63" s="283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5"/>
      <c r="DP63" s="17"/>
      <c r="DQ63" s="17"/>
      <c r="DR63" s="18"/>
    </row>
    <row r="64" spans="1:122">
      <c r="A64" s="250" t="s">
        <v>115</v>
      </c>
      <c r="B64" s="251"/>
      <c r="C64" s="251"/>
      <c r="D64" s="251"/>
      <c r="E64" s="251"/>
      <c r="F64" s="251"/>
      <c r="G64" s="251"/>
      <c r="H64" s="251"/>
      <c r="I64" s="252"/>
      <c r="J64" s="15"/>
      <c r="K64" s="253" t="s">
        <v>116</v>
      </c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16"/>
      <c r="CB64" s="254" t="s">
        <v>26</v>
      </c>
      <c r="CC64" s="255"/>
      <c r="CD64" s="255"/>
      <c r="CE64" s="255"/>
      <c r="CF64" s="255"/>
      <c r="CG64" s="255"/>
      <c r="CH64" s="255"/>
      <c r="CI64" s="255"/>
      <c r="CJ64" s="255"/>
      <c r="CK64" s="255"/>
      <c r="CL64" s="256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83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5"/>
      <c r="DP64" s="17"/>
      <c r="DQ64" s="17"/>
      <c r="DR64" s="18"/>
    </row>
    <row r="65" spans="1:122">
      <c r="A65" s="250" t="s">
        <v>117</v>
      </c>
      <c r="B65" s="251"/>
      <c r="C65" s="251"/>
      <c r="D65" s="251"/>
      <c r="E65" s="251"/>
      <c r="F65" s="251"/>
      <c r="G65" s="251"/>
      <c r="H65" s="251"/>
      <c r="I65" s="252"/>
      <c r="J65" s="15"/>
      <c r="K65" s="253" t="s">
        <v>118</v>
      </c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253"/>
      <c r="BF65" s="253"/>
      <c r="BG65" s="253"/>
      <c r="BH65" s="253"/>
      <c r="BI65" s="253"/>
      <c r="BJ65" s="253"/>
      <c r="BK65" s="253"/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16"/>
      <c r="CB65" s="254" t="s">
        <v>26</v>
      </c>
      <c r="CC65" s="255"/>
      <c r="CD65" s="255"/>
      <c r="CE65" s="255"/>
      <c r="CF65" s="255"/>
      <c r="CG65" s="255"/>
      <c r="CH65" s="255"/>
      <c r="CI65" s="255"/>
      <c r="CJ65" s="255"/>
      <c r="CK65" s="255"/>
      <c r="CL65" s="256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83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5"/>
      <c r="DP65" s="17"/>
      <c r="DQ65" s="17"/>
      <c r="DR65" s="18"/>
    </row>
    <row r="66" spans="1:122" ht="29.25" customHeight="1" thickBot="1">
      <c r="A66" s="257" t="s">
        <v>119</v>
      </c>
      <c r="B66" s="258"/>
      <c r="C66" s="258"/>
      <c r="D66" s="258"/>
      <c r="E66" s="258"/>
      <c r="F66" s="258"/>
      <c r="G66" s="258"/>
      <c r="H66" s="258"/>
      <c r="I66" s="259"/>
      <c r="J66" s="19"/>
      <c r="K66" s="260" t="s">
        <v>120</v>
      </c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60"/>
      <c r="BE66" s="260"/>
      <c r="BF66" s="260"/>
      <c r="BG66" s="260"/>
      <c r="BH66" s="260"/>
      <c r="BI66" s="260"/>
      <c r="BJ66" s="260"/>
      <c r="BK66" s="260"/>
      <c r="BL66" s="260"/>
      <c r="BM66" s="260"/>
      <c r="BN66" s="260"/>
      <c r="BO66" s="260"/>
      <c r="BP66" s="260"/>
      <c r="BQ66" s="260"/>
      <c r="BR66" s="260"/>
      <c r="BS66" s="260"/>
      <c r="BT66" s="260"/>
      <c r="BU66" s="260"/>
      <c r="BV66" s="260"/>
      <c r="BW66" s="260"/>
      <c r="BX66" s="260"/>
      <c r="BY66" s="260"/>
      <c r="BZ66" s="260"/>
      <c r="CA66" s="20"/>
      <c r="CB66" s="261" t="s">
        <v>114</v>
      </c>
      <c r="CC66" s="262"/>
      <c r="CD66" s="262"/>
      <c r="CE66" s="262"/>
      <c r="CF66" s="262"/>
      <c r="CG66" s="262"/>
      <c r="CH66" s="262"/>
      <c r="CI66" s="262"/>
      <c r="CJ66" s="262"/>
      <c r="CK66" s="262"/>
      <c r="CL66" s="263"/>
      <c r="CM66" s="21">
        <v>10.82</v>
      </c>
      <c r="CN66" s="21"/>
      <c r="CO66" s="21">
        <v>11.66</v>
      </c>
      <c r="CP66" s="21"/>
      <c r="CQ66" s="21">
        <v>9.1199999999999992</v>
      </c>
      <c r="CR66" s="21"/>
      <c r="CS66" s="21">
        <v>6.15</v>
      </c>
      <c r="CT66" s="21"/>
      <c r="CU66" s="21">
        <v>10.220000000000001</v>
      </c>
      <c r="CV66" s="21"/>
      <c r="CW66" s="21">
        <v>11.47</v>
      </c>
      <c r="CX66" s="21"/>
      <c r="CY66" s="289"/>
      <c r="CZ66" s="290"/>
      <c r="DA66" s="290"/>
      <c r="DB66" s="290"/>
      <c r="DC66" s="290"/>
      <c r="DD66" s="290"/>
      <c r="DE66" s="290"/>
      <c r="DF66" s="290"/>
      <c r="DG66" s="290"/>
      <c r="DH66" s="290"/>
      <c r="DI66" s="290"/>
      <c r="DJ66" s="290"/>
      <c r="DK66" s="290"/>
      <c r="DL66" s="290"/>
      <c r="DM66" s="290"/>
      <c r="DN66" s="290"/>
      <c r="DO66" s="291"/>
      <c r="DP66" s="17"/>
      <c r="DQ66" s="17"/>
      <c r="DR66" s="18"/>
    </row>
    <row r="67" spans="1:12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DP67" s="17"/>
      <c r="DQ67" s="17"/>
      <c r="DR67" s="18"/>
    </row>
  </sheetData>
  <mergeCells count="212">
    <mergeCell ref="CY14:DO15"/>
    <mergeCell ref="CY16:DO16"/>
    <mergeCell ref="CY17:DO17"/>
    <mergeCell ref="CY18:DO18"/>
    <mergeCell ref="CY36:DO36"/>
    <mergeCell ref="CY37:DO37"/>
    <mergeCell ref="CY60:DO60"/>
    <mergeCell ref="CY65:DO65"/>
    <mergeCell ref="CY56:DO56"/>
    <mergeCell ref="CY58:DO58"/>
    <mergeCell ref="CY59:DO59"/>
    <mergeCell ref="CY61:DO61"/>
    <mergeCell ref="CY63:DO63"/>
    <mergeCell ref="CY64:DO64"/>
    <mergeCell ref="CY38:DO38"/>
    <mergeCell ref="CY39:DO39"/>
    <mergeCell ref="CY40:DO40"/>
    <mergeCell ref="CY41:DO41"/>
    <mergeCell ref="CY42:DO42"/>
    <mergeCell ref="CY43:DO43"/>
    <mergeCell ref="CY44:DO44"/>
    <mergeCell ref="CY45:DO45"/>
    <mergeCell ref="CY46:DO46"/>
    <mergeCell ref="CY27:DO27"/>
    <mergeCell ref="CY66:DO66"/>
    <mergeCell ref="CY47:DO47"/>
    <mergeCell ref="CY48:DO48"/>
    <mergeCell ref="CY49:DO49"/>
    <mergeCell ref="CY50:DO50"/>
    <mergeCell ref="CY51:DO51"/>
    <mergeCell ref="CY52:DO52"/>
    <mergeCell ref="CY53:DO53"/>
    <mergeCell ref="CY54:DO54"/>
    <mergeCell ref="CY55:DO55"/>
    <mergeCell ref="CY57:DO57"/>
    <mergeCell ref="CY62:DO62"/>
    <mergeCell ref="CY28:DO28"/>
    <mergeCell ref="CY29:DO29"/>
    <mergeCell ref="CY30:DO30"/>
    <mergeCell ref="CY31:DO31"/>
    <mergeCell ref="CY32:DO32"/>
    <mergeCell ref="CY35:DO35"/>
    <mergeCell ref="CY19:DO19"/>
    <mergeCell ref="CY20:DO20"/>
    <mergeCell ref="CY21:DO21"/>
    <mergeCell ref="CY22:DO22"/>
    <mergeCell ref="CY23:DO23"/>
    <mergeCell ref="CY24:DO24"/>
    <mergeCell ref="CY25:DO25"/>
    <mergeCell ref="CY26:DO26"/>
    <mergeCell ref="CY34:DO34"/>
    <mergeCell ref="CY33:DO33"/>
    <mergeCell ref="J12:CA12"/>
    <mergeCell ref="A14:I15"/>
    <mergeCell ref="J14:CA15"/>
    <mergeCell ref="CB14:CL15"/>
    <mergeCell ref="A5:CW5"/>
    <mergeCell ref="A6:CW6"/>
    <mergeCell ref="A7:CW7"/>
    <mergeCell ref="A8:CW8"/>
    <mergeCell ref="AY10:CW10"/>
    <mergeCell ref="J11:CA11"/>
    <mergeCell ref="A16:I16"/>
    <mergeCell ref="K16:BZ16"/>
    <mergeCell ref="CB16:CL16"/>
    <mergeCell ref="A17:I17"/>
    <mergeCell ref="K17:BZ17"/>
    <mergeCell ref="CB17:CL17"/>
    <mergeCell ref="A18:I18"/>
    <mergeCell ref="K18:BZ18"/>
    <mergeCell ref="CB18:CL18"/>
    <mergeCell ref="A19:I19"/>
    <mergeCell ref="K19:BZ19"/>
    <mergeCell ref="CB19:CL19"/>
    <mergeCell ref="A20:I20"/>
    <mergeCell ref="K20:BZ20"/>
    <mergeCell ref="CB20:CL20"/>
    <mergeCell ref="A21:I21"/>
    <mergeCell ref="K21:BZ21"/>
    <mergeCell ref="CB21:CL21"/>
    <mergeCell ref="A22:I22"/>
    <mergeCell ref="K22:BZ22"/>
    <mergeCell ref="CB22:CL22"/>
    <mergeCell ref="A23:I23"/>
    <mergeCell ref="K23:BZ23"/>
    <mergeCell ref="CB23:CL23"/>
    <mergeCell ref="A24:I24"/>
    <mergeCell ref="K24:BZ24"/>
    <mergeCell ref="CB24:CL24"/>
    <mergeCell ref="A25:I25"/>
    <mergeCell ref="K25:BZ25"/>
    <mergeCell ref="CB25:CL25"/>
    <mergeCell ref="A26:I26"/>
    <mergeCell ref="K26:BZ26"/>
    <mergeCell ref="CB26:CL26"/>
    <mergeCell ref="A27:I27"/>
    <mergeCell ref="K27:BZ27"/>
    <mergeCell ref="CB27:CL27"/>
    <mergeCell ref="A28:I28"/>
    <mergeCell ref="K28:BZ28"/>
    <mergeCell ref="CB28:CL28"/>
    <mergeCell ref="A29:I29"/>
    <mergeCell ref="K29:BZ29"/>
    <mergeCell ref="CB29:CL29"/>
    <mergeCell ref="A30:I30"/>
    <mergeCell ref="K30:BZ30"/>
    <mergeCell ref="CB30:CL30"/>
    <mergeCell ref="A31:I31"/>
    <mergeCell ref="K31:BZ31"/>
    <mergeCell ref="CB31:CL31"/>
    <mergeCell ref="K34:BZ34"/>
    <mergeCell ref="A35:I35"/>
    <mergeCell ref="K35:BZ35"/>
    <mergeCell ref="CB35:CL35"/>
    <mergeCell ref="A32:I32"/>
    <mergeCell ref="K32:BZ32"/>
    <mergeCell ref="CB32:CL32"/>
    <mergeCell ref="K33:BZ33"/>
    <mergeCell ref="A34:I34"/>
    <mergeCell ref="A33:I33"/>
    <mergeCell ref="A36:I36"/>
    <mergeCell ref="K36:BZ36"/>
    <mergeCell ref="CB36:CL36"/>
    <mergeCell ref="A37:I37"/>
    <mergeCell ref="K37:BZ37"/>
    <mergeCell ref="CB37:CL37"/>
    <mergeCell ref="A38:I38"/>
    <mergeCell ref="K38:BZ38"/>
    <mergeCell ref="CB38:CL38"/>
    <mergeCell ref="A39:I39"/>
    <mergeCell ref="K39:BZ39"/>
    <mergeCell ref="CB39:CL39"/>
    <mergeCell ref="A40:I40"/>
    <mergeCell ref="K40:BZ40"/>
    <mergeCell ref="CB40:CL40"/>
    <mergeCell ref="A41:I41"/>
    <mergeCell ref="K41:BZ41"/>
    <mergeCell ref="CB41:CL41"/>
    <mergeCell ref="A42:I42"/>
    <mergeCell ref="K42:BZ42"/>
    <mergeCell ref="CB42:CL42"/>
    <mergeCell ref="A43:I43"/>
    <mergeCell ref="K43:BZ43"/>
    <mergeCell ref="CB43:CL43"/>
    <mergeCell ref="A44:I44"/>
    <mergeCell ref="K44:BZ44"/>
    <mergeCell ref="CB44:CL44"/>
    <mergeCell ref="A45:I45"/>
    <mergeCell ref="K45:BZ45"/>
    <mergeCell ref="CB45:CL45"/>
    <mergeCell ref="A46:I46"/>
    <mergeCell ref="K46:BZ46"/>
    <mergeCell ref="CB46:CL46"/>
    <mergeCell ref="A47:I47"/>
    <mergeCell ref="K47:BZ47"/>
    <mergeCell ref="CB47:CL47"/>
    <mergeCell ref="A48:I48"/>
    <mergeCell ref="K48:BZ48"/>
    <mergeCell ref="CB48:CL48"/>
    <mergeCell ref="A49:I49"/>
    <mergeCell ref="K49:BZ49"/>
    <mergeCell ref="CB49:CL49"/>
    <mergeCell ref="A50:I50"/>
    <mergeCell ref="K50:BZ50"/>
    <mergeCell ref="CB50:CL50"/>
    <mergeCell ref="A51:I51"/>
    <mergeCell ref="K51:BZ51"/>
    <mergeCell ref="CB51:CL51"/>
    <mergeCell ref="A52:I52"/>
    <mergeCell ref="K52:BZ52"/>
    <mergeCell ref="CB52:CL52"/>
    <mergeCell ref="A53:I53"/>
    <mergeCell ref="K53:BZ53"/>
    <mergeCell ref="CB53:CL53"/>
    <mergeCell ref="A60:I60"/>
    <mergeCell ref="K60:BZ60"/>
    <mergeCell ref="CB60:CL60"/>
    <mergeCell ref="A56:I56"/>
    <mergeCell ref="K56:BZ56"/>
    <mergeCell ref="CB56:CL56"/>
    <mergeCell ref="J57:BY57"/>
    <mergeCell ref="CB57:CL57"/>
    <mergeCell ref="A54:I54"/>
    <mergeCell ref="K54:BZ54"/>
    <mergeCell ref="CB54:CL54"/>
    <mergeCell ref="A55:I55"/>
    <mergeCell ref="K55:BZ55"/>
    <mergeCell ref="CB55:CL55"/>
    <mergeCell ref="CZ13:DO13"/>
    <mergeCell ref="A65:I65"/>
    <mergeCell ref="K65:BZ65"/>
    <mergeCell ref="CB65:CL65"/>
    <mergeCell ref="A66:I66"/>
    <mergeCell ref="K66:BZ66"/>
    <mergeCell ref="CB66:CL66"/>
    <mergeCell ref="A61:I61"/>
    <mergeCell ref="K61:BZ61"/>
    <mergeCell ref="CB61:CL61"/>
    <mergeCell ref="A64:I64"/>
    <mergeCell ref="K64:BZ64"/>
    <mergeCell ref="CB64:CL64"/>
    <mergeCell ref="A62:I62"/>
    <mergeCell ref="K62:BZ62"/>
    <mergeCell ref="A63:I63"/>
    <mergeCell ref="K63:BZ63"/>
    <mergeCell ref="CB63:CL63"/>
    <mergeCell ref="A58:I58"/>
    <mergeCell ref="K58:BZ58"/>
    <mergeCell ref="CB58:CL58"/>
    <mergeCell ref="A59:I59"/>
    <mergeCell ref="K59:BZ59"/>
    <mergeCell ref="CB59:CL59"/>
  </mergeCells>
  <pageMargins left="0.70866141732283472" right="0.70866141732283472" top="0.74803149606299213" bottom="0.74803149606299213" header="0.31496062992125984" footer="0.31496062992125984"/>
  <pageSetup paperSize="9" scale="5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outlinePr summaryBelow="0" summaryRight="0"/>
    <pageSetUpPr autoPageBreaks="0" fitToPage="1"/>
  </sheetPr>
  <dimension ref="A1:GP314"/>
  <sheetViews>
    <sheetView zoomScaleNormal="100" workbookViewId="0">
      <pane xSplit="4" ySplit="8" topLeftCell="M9" activePane="bottomRight" state="frozen"/>
      <selection pane="topRight" activeCell="E1" sqref="E1"/>
      <selection pane="bottomLeft" activeCell="A9" sqref="A9"/>
      <selection pane="bottomRight" activeCell="M175" sqref="M175:S175"/>
    </sheetView>
  </sheetViews>
  <sheetFormatPr defaultRowHeight="11.25" outlineLevelRow="1" outlineLevelCol="2"/>
  <cols>
    <col min="1" max="1" width="9.140625" style="29"/>
    <col min="2" max="2" width="71.42578125" style="23" customWidth="1"/>
    <col min="3" max="5" width="9.5703125" style="24" hidden="1" customWidth="1"/>
    <col min="6" max="12" width="12.140625" style="29" hidden="1" customWidth="1" outlineLevel="1"/>
    <col min="13" max="14" width="12.140625" style="29" customWidth="1" outlineLevel="1"/>
    <col min="15" max="15" width="12.140625" style="30" customWidth="1" outlineLevel="1"/>
    <col min="16" max="16" width="12.140625" style="31" customWidth="1" outlineLevel="2" collapsed="1"/>
    <col min="17" max="19" width="12.140625" style="30" customWidth="1" outlineLevel="2"/>
    <col min="20" max="25" width="12.140625" style="30" hidden="1" customWidth="1" outlineLevel="2"/>
    <col min="26" max="26" width="12.140625" style="30" hidden="1" customWidth="1" outlineLevel="1"/>
    <col min="27" max="27" width="12.140625" style="31" hidden="1" customWidth="1" outlineLevel="1"/>
    <col min="28" max="29" width="12.140625" style="30" hidden="1" customWidth="1" outlineLevel="2"/>
    <col min="30" max="33" width="12.140625" style="30" hidden="1" customWidth="1"/>
    <col min="34" max="37" width="9.140625" style="29" hidden="1" customWidth="1"/>
    <col min="38" max="73" width="9.140625" style="29" customWidth="1"/>
    <col min="74" max="74" width="9.140625" style="29"/>
    <col min="75" max="75" width="71.42578125" style="29" customWidth="1"/>
    <col min="76" max="77" width="14.7109375" style="29" customWidth="1"/>
    <col min="78" max="329" width="9.140625" style="29" customWidth="1"/>
    <col min="330" max="330" width="9.140625" style="29"/>
    <col min="331" max="331" width="71.42578125" style="29" customWidth="1"/>
    <col min="332" max="333" width="14.7109375" style="29" customWidth="1"/>
    <col min="334" max="585" width="9.140625" style="29" customWidth="1"/>
    <col min="586" max="586" width="9.140625" style="29"/>
    <col min="587" max="587" width="71.42578125" style="29" customWidth="1"/>
    <col min="588" max="589" width="14.7109375" style="29" customWidth="1"/>
    <col min="590" max="841" width="9.140625" style="29" customWidth="1"/>
    <col min="842" max="842" width="9.140625" style="29"/>
    <col min="843" max="843" width="71.42578125" style="29" customWidth="1"/>
    <col min="844" max="845" width="14.7109375" style="29" customWidth="1"/>
    <col min="846" max="1097" width="9.140625" style="29" customWidth="1"/>
    <col min="1098" max="1098" width="9.140625" style="29"/>
    <col min="1099" max="1099" width="71.42578125" style="29" customWidth="1"/>
    <col min="1100" max="1101" width="14.7109375" style="29" customWidth="1"/>
    <col min="1102" max="1353" width="9.140625" style="29" customWidth="1"/>
    <col min="1354" max="1354" width="9.140625" style="29"/>
    <col min="1355" max="1355" width="71.42578125" style="29" customWidth="1"/>
    <col min="1356" max="1357" width="14.7109375" style="29" customWidth="1"/>
    <col min="1358" max="1609" width="9.140625" style="29" customWidth="1"/>
    <col min="1610" max="1610" width="9.140625" style="29"/>
    <col min="1611" max="1611" width="71.42578125" style="29" customWidth="1"/>
    <col min="1612" max="1613" width="14.7109375" style="29" customWidth="1"/>
    <col min="1614" max="1865" width="9.140625" style="29" customWidth="1"/>
    <col min="1866" max="1866" width="9.140625" style="29"/>
    <col min="1867" max="1867" width="71.42578125" style="29" customWidth="1"/>
    <col min="1868" max="1869" width="14.7109375" style="29" customWidth="1"/>
    <col min="1870" max="2121" width="9.140625" style="29" customWidth="1"/>
    <col min="2122" max="2122" width="9.140625" style="29"/>
    <col min="2123" max="2123" width="71.42578125" style="29" customWidth="1"/>
    <col min="2124" max="2125" width="14.7109375" style="29" customWidth="1"/>
    <col min="2126" max="2377" width="9.140625" style="29" customWidth="1"/>
    <col min="2378" max="2378" width="9.140625" style="29"/>
    <col min="2379" max="2379" width="71.42578125" style="29" customWidth="1"/>
    <col min="2380" max="2381" width="14.7109375" style="29" customWidth="1"/>
    <col min="2382" max="2633" width="9.140625" style="29" customWidth="1"/>
    <col min="2634" max="2634" width="9.140625" style="29"/>
    <col min="2635" max="2635" width="71.42578125" style="29" customWidth="1"/>
    <col min="2636" max="2637" width="14.7109375" style="29" customWidth="1"/>
    <col min="2638" max="2889" width="9.140625" style="29" customWidth="1"/>
    <col min="2890" max="2890" width="9.140625" style="29"/>
    <col min="2891" max="2891" width="71.42578125" style="29" customWidth="1"/>
    <col min="2892" max="2893" width="14.7109375" style="29" customWidth="1"/>
    <col min="2894" max="3145" width="9.140625" style="29" customWidth="1"/>
    <col min="3146" max="3146" width="9.140625" style="29"/>
    <col min="3147" max="3147" width="71.42578125" style="29" customWidth="1"/>
    <col min="3148" max="3149" width="14.7109375" style="29" customWidth="1"/>
    <col min="3150" max="3401" width="9.140625" style="29" customWidth="1"/>
    <col min="3402" max="3402" width="9.140625" style="29"/>
    <col min="3403" max="3403" width="71.42578125" style="29" customWidth="1"/>
    <col min="3404" max="3405" width="14.7109375" style="29" customWidth="1"/>
    <col min="3406" max="3657" width="9.140625" style="29" customWidth="1"/>
    <col min="3658" max="3658" width="9.140625" style="29"/>
    <col min="3659" max="3659" width="71.42578125" style="29" customWidth="1"/>
    <col min="3660" max="3661" width="14.7109375" style="29" customWidth="1"/>
    <col min="3662" max="3913" width="9.140625" style="29" customWidth="1"/>
    <col min="3914" max="3914" width="9.140625" style="29"/>
    <col min="3915" max="3915" width="71.42578125" style="29" customWidth="1"/>
    <col min="3916" max="3917" width="14.7109375" style="29" customWidth="1"/>
    <col min="3918" max="4169" width="9.140625" style="29" customWidth="1"/>
    <col min="4170" max="4170" width="9.140625" style="29"/>
    <col min="4171" max="4171" width="71.42578125" style="29" customWidth="1"/>
    <col min="4172" max="4173" width="14.7109375" style="29" customWidth="1"/>
    <col min="4174" max="4425" width="9.140625" style="29" customWidth="1"/>
    <col min="4426" max="4426" width="9.140625" style="29"/>
    <col min="4427" max="4427" width="71.42578125" style="29" customWidth="1"/>
    <col min="4428" max="4429" width="14.7109375" style="29" customWidth="1"/>
    <col min="4430" max="4681" width="9.140625" style="29" customWidth="1"/>
    <col min="4682" max="4682" width="9.140625" style="29"/>
    <col min="4683" max="4683" width="71.42578125" style="29" customWidth="1"/>
    <col min="4684" max="4685" width="14.7109375" style="29" customWidth="1"/>
    <col min="4686" max="4937" width="9.140625" style="29" customWidth="1"/>
    <col min="4938" max="4938" width="9.140625" style="29"/>
    <col min="4939" max="4939" width="71.42578125" style="29" customWidth="1"/>
    <col min="4940" max="4941" width="14.7109375" style="29" customWidth="1"/>
    <col min="4942" max="5193" width="9.140625" style="29" customWidth="1"/>
    <col min="5194" max="5194" width="9.140625" style="29"/>
    <col min="5195" max="5195" width="71.42578125" style="29" customWidth="1"/>
    <col min="5196" max="5197" width="14.7109375" style="29" customWidth="1"/>
    <col min="5198" max="5449" width="9.140625" style="29" customWidth="1"/>
    <col min="5450" max="5450" width="9.140625" style="29"/>
    <col min="5451" max="5451" width="71.42578125" style="29" customWidth="1"/>
    <col min="5452" max="5453" width="14.7109375" style="29" customWidth="1"/>
    <col min="5454" max="5705" width="9.140625" style="29" customWidth="1"/>
    <col min="5706" max="5706" width="9.140625" style="29"/>
    <col min="5707" max="5707" width="71.42578125" style="29" customWidth="1"/>
    <col min="5708" max="5709" width="14.7109375" style="29" customWidth="1"/>
    <col min="5710" max="5961" width="9.140625" style="29" customWidth="1"/>
    <col min="5962" max="5962" width="9.140625" style="29"/>
    <col min="5963" max="5963" width="71.42578125" style="29" customWidth="1"/>
    <col min="5964" max="5965" width="14.7109375" style="29" customWidth="1"/>
    <col min="5966" max="6217" width="9.140625" style="29" customWidth="1"/>
    <col min="6218" max="6218" width="9.140625" style="29"/>
    <col min="6219" max="6219" width="71.42578125" style="29" customWidth="1"/>
    <col min="6220" max="6221" width="14.7109375" style="29" customWidth="1"/>
    <col min="6222" max="6473" width="9.140625" style="29" customWidth="1"/>
    <col min="6474" max="6474" width="9.140625" style="29"/>
    <col min="6475" max="6475" width="71.42578125" style="29" customWidth="1"/>
    <col min="6476" max="6477" width="14.7109375" style="29" customWidth="1"/>
    <col min="6478" max="6729" width="9.140625" style="29" customWidth="1"/>
    <col min="6730" max="6730" width="9.140625" style="29"/>
    <col min="6731" max="6731" width="71.42578125" style="29" customWidth="1"/>
    <col min="6732" max="6733" width="14.7109375" style="29" customWidth="1"/>
    <col min="6734" max="6985" width="9.140625" style="29" customWidth="1"/>
    <col min="6986" max="6986" width="9.140625" style="29"/>
    <col min="6987" max="6987" width="71.42578125" style="29" customWidth="1"/>
    <col min="6988" max="6989" width="14.7109375" style="29" customWidth="1"/>
    <col min="6990" max="7241" width="9.140625" style="29" customWidth="1"/>
    <col min="7242" max="7242" width="9.140625" style="29"/>
    <col min="7243" max="7243" width="71.42578125" style="29" customWidth="1"/>
    <col min="7244" max="7245" width="14.7109375" style="29" customWidth="1"/>
    <col min="7246" max="7497" width="9.140625" style="29" customWidth="1"/>
    <col min="7498" max="7498" width="9.140625" style="29"/>
    <col min="7499" max="7499" width="71.42578125" style="29" customWidth="1"/>
    <col min="7500" max="7501" width="14.7109375" style="29" customWidth="1"/>
    <col min="7502" max="7753" width="9.140625" style="29" customWidth="1"/>
    <col min="7754" max="7754" width="9.140625" style="29"/>
    <col min="7755" max="7755" width="71.42578125" style="29" customWidth="1"/>
    <col min="7756" max="7757" width="14.7109375" style="29" customWidth="1"/>
    <col min="7758" max="8009" width="9.140625" style="29" customWidth="1"/>
    <col min="8010" max="8010" width="9.140625" style="29"/>
    <col min="8011" max="8011" width="71.42578125" style="29" customWidth="1"/>
    <col min="8012" max="8013" width="14.7109375" style="29" customWidth="1"/>
    <col min="8014" max="8265" width="9.140625" style="29" customWidth="1"/>
    <col min="8266" max="8266" width="9.140625" style="29"/>
    <col min="8267" max="8267" width="71.42578125" style="29" customWidth="1"/>
    <col min="8268" max="8269" width="14.7109375" style="29" customWidth="1"/>
    <col min="8270" max="8521" width="9.140625" style="29" customWidth="1"/>
    <col min="8522" max="8522" width="9.140625" style="29"/>
    <col min="8523" max="8523" width="71.42578125" style="29" customWidth="1"/>
    <col min="8524" max="8525" width="14.7109375" style="29" customWidth="1"/>
    <col min="8526" max="8777" width="9.140625" style="29" customWidth="1"/>
    <col min="8778" max="8778" width="9.140625" style="29"/>
    <col min="8779" max="8779" width="71.42578125" style="29" customWidth="1"/>
    <col min="8780" max="8781" width="14.7109375" style="29" customWidth="1"/>
    <col min="8782" max="9033" width="9.140625" style="29" customWidth="1"/>
    <col min="9034" max="9034" width="9.140625" style="29"/>
    <col min="9035" max="9035" width="71.42578125" style="29" customWidth="1"/>
    <col min="9036" max="9037" width="14.7109375" style="29" customWidth="1"/>
    <col min="9038" max="9289" width="9.140625" style="29" customWidth="1"/>
    <col min="9290" max="9290" width="9.140625" style="29"/>
    <col min="9291" max="9291" width="71.42578125" style="29" customWidth="1"/>
    <col min="9292" max="9293" width="14.7109375" style="29" customWidth="1"/>
    <col min="9294" max="9545" width="9.140625" style="29" customWidth="1"/>
    <col min="9546" max="9546" width="9.140625" style="29"/>
    <col min="9547" max="9547" width="71.42578125" style="29" customWidth="1"/>
    <col min="9548" max="9549" width="14.7109375" style="29" customWidth="1"/>
    <col min="9550" max="9801" width="9.140625" style="29" customWidth="1"/>
    <col min="9802" max="9802" width="9.140625" style="29"/>
    <col min="9803" max="9803" width="71.42578125" style="29" customWidth="1"/>
    <col min="9804" max="9805" width="14.7109375" style="29" customWidth="1"/>
    <col min="9806" max="10057" width="9.140625" style="29" customWidth="1"/>
    <col min="10058" max="10058" width="9.140625" style="29"/>
    <col min="10059" max="10059" width="71.42578125" style="29" customWidth="1"/>
    <col min="10060" max="10061" width="14.7109375" style="29" customWidth="1"/>
    <col min="10062" max="10313" width="9.140625" style="29" customWidth="1"/>
    <col min="10314" max="10314" width="9.140625" style="29"/>
    <col min="10315" max="10315" width="71.42578125" style="29" customWidth="1"/>
    <col min="10316" max="10317" width="14.7109375" style="29" customWidth="1"/>
    <col min="10318" max="10569" width="9.140625" style="29" customWidth="1"/>
    <col min="10570" max="10570" width="9.140625" style="29"/>
    <col min="10571" max="10571" width="71.42578125" style="29" customWidth="1"/>
    <col min="10572" max="10573" width="14.7109375" style="29" customWidth="1"/>
    <col min="10574" max="10825" width="9.140625" style="29" customWidth="1"/>
    <col min="10826" max="10826" width="9.140625" style="29"/>
    <col min="10827" max="10827" width="71.42578125" style="29" customWidth="1"/>
    <col min="10828" max="10829" width="14.7109375" style="29" customWidth="1"/>
    <col min="10830" max="11081" width="9.140625" style="29" customWidth="1"/>
    <col min="11082" max="11082" width="9.140625" style="29"/>
    <col min="11083" max="11083" width="71.42578125" style="29" customWidth="1"/>
    <col min="11084" max="11085" width="14.7109375" style="29" customWidth="1"/>
    <col min="11086" max="11337" width="9.140625" style="29" customWidth="1"/>
    <col min="11338" max="11338" width="9.140625" style="29"/>
    <col min="11339" max="11339" width="71.42578125" style="29" customWidth="1"/>
    <col min="11340" max="11341" width="14.7109375" style="29" customWidth="1"/>
    <col min="11342" max="11593" width="9.140625" style="29" customWidth="1"/>
    <col min="11594" max="11594" width="9.140625" style="29"/>
    <col min="11595" max="11595" width="71.42578125" style="29" customWidth="1"/>
    <col min="11596" max="11597" width="14.7109375" style="29" customWidth="1"/>
    <col min="11598" max="11849" width="9.140625" style="29" customWidth="1"/>
    <col min="11850" max="11850" width="9.140625" style="29"/>
    <col min="11851" max="11851" width="71.42578125" style="29" customWidth="1"/>
    <col min="11852" max="11853" width="14.7109375" style="29" customWidth="1"/>
    <col min="11854" max="12105" width="9.140625" style="29" customWidth="1"/>
    <col min="12106" max="12106" width="9.140625" style="29"/>
    <col min="12107" max="12107" width="71.42578125" style="29" customWidth="1"/>
    <col min="12108" max="12109" width="14.7109375" style="29" customWidth="1"/>
    <col min="12110" max="12361" width="9.140625" style="29" customWidth="1"/>
    <col min="12362" max="12362" width="9.140625" style="29"/>
    <col min="12363" max="12363" width="71.42578125" style="29" customWidth="1"/>
    <col min="12364" max="12365" width="14.7109375" style="29" customWidth="1"/>
    <col min="12366" max="12617" width="9.140625" style="29" customWidth="1"/>
    <col min="12618" max="12618" width="9.140625" style="29"/>
    <col min="12619" max="12619" width="71.42578125" style="29" customWidth="1"/>
    <col min="12620" max="12621" width="14.7109375" style="29" customWidth="1"/>
    <col min="12622" max="12873" width="9.140625" style="29" customWidth="1"/>
    <col min="12874" max="12874" width="9.140625" style="29"/>
    <col min="12875" max="12875" width="71.42578125" style="29" customWidth="1"/>
    <col min="12876" max="12877" width="14.7109375" style="29" customWidth="1"/>
    <col min="12878" max="13129" width="9.140625" style="29" customWidth="1"/>
    <col min="13130" max="13130" width="9.140625" style="29"/>
    <col min="13131" max="13131" width="71.42578125" style="29" customWidth="1"/>
    <col min="13132" max="13133" width="14.7109375" style="29" customWidth="1"/>
    <col min="13134" max="13385" width="9.140625" style="29" customWidth="1"/>
    <col min="13386" max="13386" width="9.140625" style="29"/>
    <col min="13387" max="13387" width="71.42578125" style="29" customWidth="1"/>
    <col min="13388" max="13389" width="14.7109375" style="29" customWidth="1"/>
    <col min="13390" max="13641" width="9.140625" style="29" customWidth="1"/>
    <col min="13642" max="13642" width="9.140625" style="29"/>
    <col min="13643" max="13643" width="71.42578125" style="29" customWidth="1"/>
    <col min="13644" max="13645" width="14.7109375" style="29" customWidth="1"/>
    <col min="13646" max="13897" width="9.140625" style="29" customWidth="1"/>
    <col min="13898" max="13898" width="9.140625" style="29"/>
    <col min="13899" max="13899" width="71.42578125" style="29" customWidth="1"/>
    <col min="13900" max="13901" width="14.7109375" style="29" customWidth="1"/>
    <col min="13902" max="14153" width="9.140625" style="29" customWidth="1"/>
    <col min="14154" max="14154" width="9.140625" style="29"/>
    <col min="14155" max="14155" width="71.42578125" style="29" customWidth="1"/>
    <col min="14156" max="14157" width="14.7109375" style="29" customWidth="1"/>
    <col min="14158" max="14409" width="9.140625" style="29" customWidth="1"/>
    <col min="14410" max="14410" width="9.140625" style="29"/>
    <col min="14411" max="14411" width="71.42578125" style="29" customWidth="1"/>
    <col min="14412" max="14413" width="14.7109375" style="29" customWidth="1"/>
    <col min="14414" max="14665" width="9.140625" style="29" customWidth="1"/>
    <col min="14666" max="14666" width="9.140625" style="29"/>
    <col min="14667" max="14667" width="71.42578125" style="29" customWidth="1"/>
    <col min="14668" max="14669" width="14.7109375" style="29" customWidth="1"/>
    <col min="14670" max="14921" width="9.140625" style="29" customWidth="1"/>
    <col min="14922" max="14922" width="9.140625" style="29"/>
    <col min="14923" max="14923" width="71.42578125" style="29" customWidth="1"/>
    <col min="14924" max="14925" width="14.7109375" style="29" customWidth="1"/>
    <col min="14926" max="15177" width="9.140625" style="29" customWidth="1"/>
    <col min="15178" max="15178" width="9.140625" style="29"/>
    <col min="15179" max="15179" width="71.42578125" style="29" customWidth="1"/>
    <col min="15180" max="15181" width="14.7109375" style="29" customWidth="1"/>
    <col min="15182" max="15433" width="9.140625" style="29" customWidth="1"/>
    <col min="15434" max="15434" width="9.140625" style="29"/>
    <col min="15435" max="15435" width="71.42578125" style="29" customWidth="1"/>
    <col min="15436" max="15437" width="14.7109375" style="29" customWidth="1"/>
    <col min="15438" max="15689" width="9.140625" style="29" customWidth="1"/>
    <col min="15690" max="15690" width="9.140625" style="29"/>
    <col min="15691" max="15691" width="71.42578125" style="29" customWidth="1"/>
    <col min="15692" max="15693" width="14.7109375" style="29" customWidth="1"/>
    <col min="15694" max="15945" width="9.140625" style="29" customWidth="1"/>
    <col min="15946" max="15946" width="9.140625" style="29"/>
    <col min="15947" max="15947" width="71.42578125" style="29" customWidth="1"/>
    <col min="15948" max="15949" width="14.7109375" style="29" customWidth="1"/>
    <col min="15950" max="16384" width="9.140625" style="29" customWidth="1"/>
  </cols>
  <sheetData>
    <row r="1" spans="1:33" s="23" customFormat="1" ht="9.9499999999999993" customHeight="1">
      <c r="A1" s="23">
        <v>1</v>
      </c>
      <c r="C1" s="24"/>
      <c r="D1" s="24"/>
      <c r="E1" s="24"/>
      <c r="O1" s="25"/>
      <c r="P1" s="26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  <c r="AB1" s="25"/>
      <c r="AC1" s="25"/>
      <c r="AD1" s="25"/>
      <c r="AE1" s="25"/>
      <c r="AF1" s="25"/>
      <c r="AG1" s="25"/>
    </row>
    <row r="2" spans="1:33">
      <c r="A2" s="23">
        <v>1</v>
      </c>
      <c r="B2" s="27" t="s">
        <v>130</v>
      </c>
      <c r="C2" s="28"/>
      <c r="D2" s="28"/>
      <c r="E2" s="28"/>
    </row>
    <row r="3" spans="1:33">
      <c r="A3" s="23">
        <v>1</v>
      </c>
      <c r="B3" s="29" t="s">
        <v>131</v>
      </c>
    </row>
    <row r="4" spans="1:33" s="37" customFormat="1" ht="9.9499999999999993" customHeight="1">
      <c r="A4" s="23">
        <v>1</v>
      </c>
      <c r="B4" s="32">
        <v>1</v>
      </c>
      <c r="C4" s="33">
        <f>B4+1</f>
        <v>2</v>
      </c>
      <c r="D4" s="32">
        <f t="shared" ref="D4" si="0">C4+1</f>
        <v>3</v>
      </c>
      <c r="E4" s="32"/>
      <c r="F4" s="32">
        <f>D4+1</f>
        <v>4</v>
      </c>
      <c r="G4" s="32">
        <f>F4+1</f>
        <v>5</v>
      </c>
      <c r="H4" s="32">
        <f t="shared" ref="H4:O4" si="1">G4+1</f>
        <v>6</v>
      </c>
      <c r="I4" s="32">
        <f t="shared" si="1"/>
        <v>7</v>
      </c>
      <c r="J4" s="32">
        <f t="shared" si="1"/>
        <v>8</v>
      </c>
      <c r="K4" s="32">
        <f t="shared" si="1"/>
        <v>9</v>
      </c>
      <c r="L4" s="32">
        <f t="shared" si="1"/>
        <v>10</v>
      </c>
      <c r="M4" s="32">
        <f t="shared" si="1"/>
        <v>11</v>
      </c>
      <c r="N4" s="32">
        <f t="shared" si="1"/>
        <v>12</v>
      </c>
      <c r="O4" s="34">
        <f t="shared" si="1"/>
        <v>13</v>
      </c>
      <c r="P4" s="35"/>
      <c r="Q4" s="34">
        <f>O4+1</f>
        <v>14</v>
      </c>
      <c r="R4" s="34">
        <f t="shared" ref="R4:Z4" si="2">Q4+1</f>
        <v>15</v>
      </c>
      <c r="S4" s="34">
        <f t="shared" si="2"/>
        <v>16</v>
      </c>
      <c r="T4" s="34">
        <f t="shared" si="2"/>
        <v>17</v>
      </c>
      <c r="U4" s="34">
        <f t="shared" si="2"/>
        <v>18</v>
      </c>
      <c r="V4" s="34">
        <f t="shared" si="2"/>
        <v>19</v>
      </c>
      <c r="W4" s="34">
        <f t="shared" si="2"/>
        <v>20</v>
      </c>
      <c r="X4" s="34">
        <f t="shared" si="2"/>
        <v>21</v>
      </c>
      <c r="Y4" s="34">
        <f t="shared" si="2"/>
        <v>22</v>
      </c>
      <c r="Z4" s="34">
        <f t="shared" si="2"/>
        <v>23</v>
      </c>
      <c r="AA4" s="35"/>
      <c r="AB4" s="34">
        <f>Z4+1</f>
        <v>24</v>
      </c>
      <c r="AC4" s="34">
        <f t="shared" ref="AC4" si="3">AB4+1</f>
        <v>25</v>
      </c>
      <c r="AD4" s="36"/>
      <c r="AE4" s="36"/>
      <c r="AF4" s="36"/>
      <c r="AG4" s="36"/>
    </row>
    <row r="5" spans="1:33" s="37" customFormat="1" ht="9.9499999999999993" customHeight="1" thickBot="1">
      <c r="A5" s="23"/>
      <c r="B5" s="32"/>
      <c r="C5" s="33"/>
      <c r="D5" s="32"/>
      <c r="E5" s="32"/>
      <c r="F5" s="38" t="s">
        <v>132</v>
      </c>
      <c r="G5" s="38" t="s">
        <v>133</v>
      </c>
      <c r="H5" s="38" t="s">
        <v>134</v>
      </c>
      <c r="I5" s="38" t="s">
        <v>135</v>
      </c>
      <c r="J5" s="38" t="s">
        <v>136</v>
      </c>
      <c r="K5" s="38" t="s">
        <v>137</v>
      </c>
      <c r="L5" s="38" t="s">
        <v>138</v>
      </c>
      <c r="M5" s="38" t="s">
        <v>139</v>
      </c>
      <c r="N5" s="38" t="s">
        <v>140</v>
      </c>
      <c r="O5" s="38" t="s">
        <v>141</v>
      </c>
      <c r="P5" s="38" t="s">
        <v>142</v>
      </c>
      <c r="Q5" s="38" t="s">
        <v>143</v>
      </c>
      <c r="R5" s="38" t="s">
        <v>144</v>
      </c>
      <c r="S5" s="38" t="s">
        <v>145</v>
      </c>
      <c r="T5" s="38" t="s">
        <v>146</v>
      </c>
      <c r="U5" s="38" t="s">
        <v>147</v>
      </c>
      <c r="V5" s="38" t="s">
        <v>148</v>
      </c>
      <c r="W5" s="38" t="s">
        <v>149</v>
      </c>
      <c r="X5" s="38" t="s">
        <v>150</v>
      </c>
      <c r="Y5" s="38" t="s">
        <v>151</v>
      </c>
      <c r="Z5" s="38" t="s">
        <v>152</v>
      </c>
      <c r="AA5" s="38" t="s">
        <v>153</v>
      </c>
      <c r="AB5" s="38" t="s">
        <v>154</v>
      </c>
      <c r="AC5" s="39"/>
      <c r="AD5" s="40"/>
      <c r="AE5" s="40"/>
      <c r="AF5" s="40"/>
      <c r="AG5" s="40"/>
    </row>
    <row r="6" spans="1:33" s="41" customFormat="1" ht="12" customHeight="1" thickBot="1">
      <c r="A6" s="23">
        <v>1</v>
      </c>
      <c r="C6" s="42"/>
      <c r="D6" s="42"/>
      <c r="E6" s="42"/>
      <c r="F6" s="43" t="s">
        <v>155</v>
      </c>
      <c r="G6" s="44" t="s">
        <v>155</v>
      </c>
      <c r="H6" s="44" t="s">
        <v>155</v>
      </c>
      <c r="I6" s="44" t="s">
        <v>155</v>
      </c>
      <c r="J6" s="44" t="s">
        <v>155</v>
      </c>
      <c r="K6" s="44" t="s">
        <v>155</v>
      </c>
      <c r="L6" s="45" t="s">
        <v>155</v>
      </c>
      <c r="M6" s="46" t="s">
        <v>156</v>
      </c>
      <c r="N6" s="47" t="s">
        <v>156</v>
      </c>
      <c r="O6" s="47" t="s">
        <v>156</v>
      </c>
      <c r="P6" s="47" t="s">
        <v>156</v>
      </c>
      <c r="Q6" s="47" t="s">
        <v>156</v>
      </c>
      <c r="R6" s="47" t="s">
        <v>156</v>
      </c>
      <c r="S6" s="48" t="s">
        <v>156</v>
      </c>
      <c r="T6" s="49" t="s">
        <v>157</v>
      </c>
      <c r="U6" s="50" t="s">
        <v>157</v>
      </c>
      <c r="V6" s="50" t="s">
        <v>157</v>
      </c>
      <c r="W6" s="50" t="s">
        <v>157</v>
      </c>
      <c r="X6" s="50" t="s">
        <v>157</v>
      </c>
      <c r="Y6" s="50" t="s">
        <v>157</v>
      </c>
      <c r="Z6" s="51" t="s">
        <v>157</v>
      </c>
      <c r="AA6" s="52" t="s">
        <v>158</v>
      </c>
      <c r="AB6" s="53" t="s">
        <v>159</v>
      </c>
      <c r="AC6" s="54"/>
      <c r="AD6" s="305" t="s">
        <v>160</v>
      </c>
      <c r="AE6" s="305"/>
      <c r="AF6" s="305"/>
      <c r="AG6" s="306"/>
    </row>
    <row r="7" spans="1:33" s="41" customFormat="1" ht="12" customHeight="1">
      <c r="A7" s="23">
        <v>1</v>
      </c>
      <c r="B7" s="307"/>
      <c r="C7" s="309" t="s">
        <v>161</v>
      </c>
      <c r="D7" s="311" t="s">
        <v>162</v>
      </c>
      <c r="E7" s="309" t="s">
        <v>163</v>
      </c>
      <c r="F7" s="55" t="s">
        <v>164</v>
      </c>
      <c r="G7" s="56" t="s">
        <v>165</v>
      </c>
      <c r="H7" s="56" t="s">
        <v>166</v>
      </c>
      <c r="I7" s="56" t="s">
        <v>167</v>
      </c>
      <c r="J7" s="56" t="s">
        <v>168</v>
      </c>
      <c r="K7" s="56" t="s">
        <v>169</v>
      </c>
      <c r="L7" s="57" t="s">
        <v>170</v>
      </c>
      <c r="M7" s="58" t="s">
        <v>164</v>
      </c>
      <c r="N7" s="59" t="s">
        <v>165</v>
      </c>
      <c r="O7" s="59" t="s">
        <v>166</v>
      </c>
      <c r="P7" s="59" t="s">
        <v>167</v>
      </c>
      <c r="Q7" s="59" t="s">
        <v>168</v>
      </c>
      <c r="R7" s="59" t="s">
        <v>169</v>
      </c>
      <c r="S7" s="60" t="s">
        <v>170</v>
      </c>
      <c r="T7" s="61" t="s">
        <v>164</v>
      </c>
      <c r="U7" s="62" t="s">
        <v>165</v>
      </c>
      <c r="V7" s="62" t="s">
        <v>166</v>
      </c>
      <c r="W7" s="62" t="s">
        <v>167</v>
      </c>
      <c r="X7" s="62" t="s">
        <v>168</v>
      </c>
      <c r="Y7" s="62" t="s">
        <v>169</v>
      </c>
      <c r="Z7" s="63" t="s">
        <v>170</v>
      </c>
      <c r="AA7" s="64"/>
      <c r="AB7" s="65"/>
      <c r="AC7" s="66" t="s">
        <v>171</v>
      </c>
      <c r="AD7" s="67" t="s">
        <v>172</v>
      </c>
      <c r="AE7" s="68" t="s">
        <v>173</v>
      </c>
      <c r="AF7" s="68" t="s">
        <v>158</v>
      </c>
      <c r="AG7" s="69" t="s">
        <v>171</v>
      </c>
    </row>
    <row r="8" spans="1:33" s="41" customFormat="1" ht="12" customHeight="1">
      <c r="A8" s="23">
        <v>1</v>
      </c>
      <c r="B8" s="308"/>
      <c r="C8" s="310"/>
      <c r="D8" s="312"/>
      <c r="E8" s="310"/>
      <c r="F8" s="55" t="s">
        <v>174</v>
      </c>
      <c r="G8" s="56" t="s">
        <v>174</v>
      </c>
      <c r="H8" s="56" t="s">
        <v>174</v>
      </c>
      <c r="I8" s="56" t="s">
        <v>174</v>
      </c>
      <c r="J8" s="56" t="s">
        <v>174</v>
      </c>
      <c r="K8" s="56" t="s">
        <v>174</v>
      </c>
      <c r="L8" s="57" t="s">
        <v>174</v>
      </c>
      <c r="M8" s="58"/>
      <c r="N8" s="59"/>
      <c r="O8" s="59"/>
      <c r="P8" s="59"/>
      <c r="Q8" s="59"/>
      <c r="R8" s="59"/>
      <c r="S8" s="60"/>
      <c r="T8" s="62" t="s">
        <v>174</v>
      </c>
      <c r="U8" s="62" t="s">
        <v>174</v>
      </c>
      <c r="V8" s="62" t="s">
        <v>174</v>
      </c>
      <c r="W8" s="62" t="s">
        <v>174</v>
      </c>
      <c r="X8" s="62" t="s">
        <v>174</v>
      </c>
      <c r="Y8" s="62" t="s">
        <v>174</v>
      </c>
      <c r="Z8" s="63" t="s">
        <v>174</v>
      </c>
      <c r="AA8" s="64" t="s">
        <v>174</v>
      </c>
      <c r="AB8" s="65" t="s">
        <v>174</v>
      </c>
      <c r="AC8" s="70"/>
      <c r="AD8" s="71"/>
      <c r="AE8" s="40"/>
      <c r="AF8" s="40"/>
      <c r="AG8" s="72"/>
    </row>
    <row r="9" spans="1:33" hidden="1">
      <c r="A9" s="23">
        <v>1</v>
      </c>
      <c r="B9" s="73">
        <f>'[64]2016 свод'!C13</f>
        <v>0</v>
      </c>
      <c r="C9" s="74" t="e">
        <f>'[64]2016 свод'!D13</f>
        <v>#N/A</v>
      </c>
      <c r="D9" s="75" t="str">
        <f>'[64]2016 свод'!E13</f>
        <v>20.01</v>
      </c>
      <c r="E9" s="74" t="s">
        <v>175</v>
      </c>
      <c r="F9" s="76">
        <f>'[64]2016 свод'!G13</f>
        <v>0</v>
      </c>
      <c r="G9" s="76">
        <f>'[64]2016 свод'!H13</f>
        <v>0</v>
      </c>
      <c r="H9" s="76">
        <f>'[64]2016 свод'!I13</f>
        <v>0</v>
      </c>
      <c r="I9" s="76">
        <f>'[64]2016 свод'!J13</f>
        <v>0</v>
      </c>
      <c r="J9" s="76">
        <f>'[64]2016 свод'!K13</f>
        <v>0</v>
      </c>
      <c r="K9" s="76">
        <f>'[64]2016 свод'!L13</f>
        <v>0</v>
      </c>
      <c r="L9" s="76">
        <f>'[64]2016 свод'!M13</f>
        <v>0.15</v>
      </c>
      <c r="M9" s="76">
        <f>'[64]2016 свод'!N13</f>
        <v>0</v>
      </c>
      <c r="N9" s="76">
        <f>'[64]2016 свод'!O13</f>
        <v>0</v>
      </c>
      <c r="O9" s="76">
        <f>'[64]2016 свод'!P13</f>
        <v>0</v>
      </c>
      <c r="P9" s="76">
        <f>'[64]2016 свод'!Q13</f>
        <v>0</v>
      </c>
      <c r="Q9" s="76">
        <f>'[64]2016 свод'!R13</f>
        <v>0</v>
      </c>
      <c r="R9" s="76">
        <f>'[64]2016 свод'!S13</f>
        <v>0</v>
      </c>
      <c r="S9" s="76">
        <f>'[64]2016 свод'!T13</f>
        <v>0</v>
      </c>
      <c r="T9" s="76">
        <f>'[64]2016 свод'!U13</f>
        <v>0</v>
      </c>
      <c r="U9" s="76">
        <f>'[64]2016 свод'!V13</f>
        <v>0</v>
      </c>
      <c r="V9" s="76">
        <f>'[64]2016 свод'!W13</f>
        <v>0</v>
      </c>
      <c r="W9" s="76">
        <f>'[64]2016 свод'!X13</f>
        <v>0</v>
      </c>
      <c r="X9" s="76">
        <f>'[64]2016 свод'!Y13</f>
        <v>0</v>
      </c>
      <c r="Y9" s="76">
        <f>'[64]2016 свод'!Z13</f>
        <v>0</v>
      </c>
      <c r="Z9" s="76">
        <f>'[64]2016 свод'!AA13</f>
        <v>0</v>
      </c>
      <c r="AA9" s="76">
        <f>'[64]2016 свод'!AB13</f>
        <v>0</v>
      </c>
      <c r="AB9" s="76">
        <f>'[64]2016 свод'!AC13</f>
        <v>0</v>
      </c>
      <c r="AC9" s="76">
        <f>'[64]2016 свод'!AD13</f>
        <v>0.15</v>
      </c>
      <c r="AD9" s="77">
        <f t="shared" ref="AD9:AD65" si="4">F9+G9+H9+I9+J9+K9+L9</f>
        <v>0.15</v>
      </c>
      <c r="AE9" s="36">
        <f t="shared" ref="AE9:AE65" si="5">N9</f>
        <v>0</v>
      </c>
      <c r="AF9" s="36">
        <f t="shared" ref="AF9:AF65" si="6">M9</f>
        <v>0</v>
      </c>
      <c r="AG9" s="78"/>
    </row>
    <row r="10" spans="1:33" ht="11.85" hidden="1" customHeight="1">
      <c r="A10" s="23">
        <v>1</v>
      </c>
      <c r="B10" s="79" t="str">
        <f>'[64]2016 свод'!C14</f>
        <v>1103. Аренда оборудования, зданий и сооружений (муниципальной собственности)</v>
      </c>
      <c r="C10" s="74" t="str">
        <f>'[64]2016 свод'!D14</f>
        <v>6.1</v>
      </c>
      <c r="D10" s="80" t="str">
        <f>'[64]2016 свод'!E14</f>
        <v>20.01</v>
      </c>
      <c r="E10" s="74" t="str">
        <f>'[64]2016 свод'!F14</f>
        <v>2.11.1.</v>
      </c>
      <c r="F10" s="76">
        <f>'[64]2016 свод'!G14</f>
        <v>167525.12</v>
      </c>
      <c r="G10" s="76">
        <f>'[64]2016 свод'!H14</f>
        <v>1950849.8699999999</v>
      </c>
      <c r="H10" s="76">
        <f>'[64]2016 свод'!I14</f>
        <v>34962</v>
      </c>
      <c r="I10" s="76">
        <f>'[64]2016 свод'!J14</f>
        <v>525681.36</v>
      </c>
      <c r="J10" s="76">
        <f>'[64]2016 свод'!K14</f>
        <v>487312.62</v>
      </c>
      <c r="K10" s="76">
        <f>'[64]2016 свод'!L14</f>
        <v>11876.22</v>
      </c>
      <c r="L10" s="76">
        <f>'[64]2016 свод'!M14</f>
        <v>1535425.27</v>
      </c>
      <c r="M10" s="76">
        <f>'[64]2016 свод'!N14</f>
        <v>0</v>
      </c>
      <c r="N10" s="76">
        <f>'[64]2016 свод'!O14</f>
        <v>0</v>
      </c>
      <c r="O10" s="76">
        <f>'[64]2016 свод'!P14</f>
        <v>10820.06</v>
      </c>
      <c r="P10" s="76">
        <f>'[64]2016 свод'!Q14</f>
        <v>0</v>
      </c>
      <c r="Q10" s="76">
        <f>'[64]2016 свод'!R14</f>
        <v>0</v>
      </c>
      <c r="R10" s="76">
        <f>'[64]2016 свод'!S14</f>
        <v>0</v>
      </c>
      <c r="S10" s="76">
        <f>'[64]2016 свод'!T14</f>
        <v>0</v>
      </c>
      <c r="T10" s="76">
        <f>'[64]2016 свод'!U14</f>
        <v>0</v>
      </c>
      <c r="U10" s="76">
        <f>'[64]2016 свод'!V14</f>
        <v>0</v>
      </c>
      <c r="V10" s="76">
        <f>'[64]2016 свод'!W14</f>
        <v>0</v>
      </c>
      <c r="W10" s="76">
        <f>'[64]2016 свод'!X14</f>
        <v>0</v>
      </c>
      <c r="X10" s="76">
        <f>'[64]2016 свод'!Y14</f>
        <v>0</v>
      </c>
      <c r="Y10" s="76">
        <f>'[64]2016 свод'!Z14</f>
        <v>0</v>
      </c>
      <c r="Z10" s="76">
        <f>'[64]2016 свод'!AA14</f>
        <v>0</v>
      </c>
      <c r="AA10" s="76">
        <f>'[64]2016 свод'!AB14</f>
        <v>100665.22</v>
      </c>
      <c r="AB10" s="76">
        <f>'[64]2016 свод'!AC14</f>
        <v>0</v>
      </c>
      <c r="AC10" s="76">
        <f>'[64]2016 свод'!AD14</f>
        <v>4825117.7399999993</v>
      </c>
      <c r="AD10" s="77">
        <f t="shared" si="4"/>
        <v>4713632.46</v>
      </c>
      <c r="AE10" s="36">
        <f t="shared" si="5"/>
        <v>0</v>
      </c>
      <c r="AF10" s="36">
        <f t="shared" si="6"/>
        <v>0</v>
      </c>
      <c r="AG10" s="78"/>
    </row>
    <row r="11" spans="1:33" ht="11.85" customHeight="1">
      <c r="A11" s="23">
        <v>1</v>
      </c>
      <c r="B11" s="79" t="str">
        <f>'[64]2016 свод'!C15</f>
        <v>1104. Аренда оборудования, зданий и сооружений (НЕ Муниципалитет)</v>
      </c>
      <c r="C11" s="74" t="str">
        <f>'[64]2016 свод'!D15</f>
        <v>6.1</v>
      </c>
      <c r="D11" s="80" t="str">
        <f>'[64]2016 свод'!E15</f>
        <v>20.01</v>
      </c>
      <c r="E11" s="74" t="str">
        <f>'[64]2016 свод'!F15</f>
        <v>2.11.2.</v>
      </c>
      <c r="F11" s="76">
        <f>'[64]2016 свод'!G15</f>
        <v>0</v>
      </c>
      <c r="G11" s="76">
        <f>'[64]2016 свод'!H15</f>
        <v>5002873.6899999995</v>
      </c>
      <c r="H11" s="76">
        <f>'[64]2016 свод'!I15</f>
        <v>0</v>
      </c>
      <c r="I11" s="76">
        <f>'[64]2016 свод'!J15</f>
        <v>0</v>
      </c>
      <c r="J11" s="76">
        <f>'[64]2016 свод'!K15</f>
        <v>0</v>
      </c>
      <c r="K11" s="76">
        <f>'[64]2016 свод'!L15</f>
        <v>0</v>
      </c>
      <c r="L11" s="76">
        <f>'[64]2016 свод'!M15</f>
        <v>6744934.8200000003</v>
      </c>
      <c r="M11" s="76">
        <f>'[64]2016 свод'!N15</f>
        <v>0</v>
      </c>
      <c r="N11" s="76">
        <f>'[64]2016 свод'!O15</f>
        <v>0</v>
      </c>
      <c r="O11" s="76">
        <f>'[64]2016 свод'!P15</f>
        <v>0</v>
      </c>
      <c r="P11" s="76">
        <f>'[64]2016 свод'!Q15</f>
        <v>0</v>
      </c>
      <c r="Q11" s="76">
        <f>'[64]2016 свод'!R15</f>
        <v>0</v>
      </c>
      <c r="R11" s="76">
        <f>'[64]2016 свод'!S15</f>
        <v>0</v>
      </c>
      <c r="S11" s="76">
        <f>'[64]2016 свод'!T15</f>
        <v>0</v>
      </c>
      <c r="T11" s="76">
        <f>'[64]2016 свод'!U15</f>
        <v>0</v>
      </c>
      <c r="U11" s="76">
        <f>'[64]2016 свод'!V15</f>
        <v>0</v>
      </c>
      <c r="V11" s="76">
        <f>'[64]2016 свод'!W15</f>
        <v>0</v>
      </c>
      <c r="W11" s="76">
        <f>'[64]2016 свод'!X15</f>
        <v>0</v>
      </c>
      <c r="X11" s="76">
        <f>'[64]2016 свод'!Y15</f>
        <v>0</v>
      </c>
      <c r="Y11" s="76">
        <f>'[64]2016 свод'!Z15</f>
        <v>0</v>
      </c>
      <c r="Z11" s="76">
        <f>'[64]2016 свод'!AA15</f>
        <v>0</v>
      </c>
      <c r="AA11" s="76">
        <f>'[64]2016 свод'!AB15</f>
        <v>292953.12</v>
      </c>
      <c r="AB11" s="76">
        <f>'[64]2016 свод'!AC15</f>
        <v>0</v>
      </c>
      <c r="AC11" s="76">
        <f>'[64]2016 свод'!AD15</f>
        <v>12040761.629999999</v>
      </c>
      <c r="AD11" s="77">
        <f t="shared" si="4"/>
        <v>11747808.51</v>
      </c>
      <c r="AE11" s="36">
        <f t="shared" si="5"/>
        <v>0</v>
      </c>
      <c r="AF11" s="36">
        <f t="shared" si="6"/>
        <v>0</v>
      </c>
      <c r="AG11" s="78"/>
    </row>
    <row r="12" spans="1:33" ht="11.85" customHeight="1">
      <c r="A12" s="23">
        <v>1</v>
      </c>
      <c r="B12" s="79" t="str">
        <f>'[64]2016 свод'!C16</f>
        <v>1105. Аренда земли</v>
      </c>
      <c r="C12" s="74" t="str">
        <f>'[64]2016 свод'!D16</f>
        <v>6.1</v>
      </c>
      <c r="D12" s="80" t="str">
        <f>'[64]2016 свод'!E16</f>
        <v>20.01</v>
      </c>
      <c r="E12" s="74" t="str">
        <f>'[64]2016 свод'!F16</f>
        <v>2.11.2.</v>
      </c>
      <c r="F12" s="76">
        <f>'[64]2016 свод'!G16</f>
        <v>0</v>
      </c>
      <c r="G12" s="76">
        <f>'[64]2016 свод'!H16</f>
        <v>96474.5</v>
      </c>
      <c r="H12" s="76">
        <f>'[64]2016 свод'!I16</f>
        <v>0</v>
      </c>
      <c r="I12" s="76">
        <f>'[64]2016 свод'!J16</f>
        <v>0</v>
      </c>
      <c r="J12" s="76">
        <f>'[64]2016 свод'!K16</f>
        <v>0</v>
      </c>
      <c r="K12" s="76">
        <f>'[64]2016 свод'!L16</f>
        <v>0</v>
      </c>
      <c r="L12" s="76">
        <f>'[64]2016 свод'!M16</f>
        <v>0</v>
      </c>
      <c r="M12" s="76">
        <f>'[64]2016 свод'!N16</f>
        <v>0</v>
      </c>
      <c r="N12" s="76">
        <f>'[64]2016 свод'!O16</f>
        <v>0</v>
      </c>
      <c r="O12" s="76">
        <f>'[64]2016 свод'!P16</f>
        <v>45.53</v>
      </c>
      <c r="P12" s="76">
        <f>'[64]2016 свод'!Q16</f>
        <v>0</v>
      </c>
      <c r="Q12" s="76">
        <f>'[64]2016 свод'!R16</f>
        <v>0</v>
      </c>
      <c r="R12" s="76">
        <f>'[64]2016 свод'!S16</f>
        <v>0</v>
      </c>
      <c r="S12" s="76">
        <f>'[64]2016 свод'!T16</f>
        <v>1622.5</v>
      </c>
      <c r="T12" s="76">
        <f>'[64]2016 свод'!U16</f>
        <v>0</v>
      </c>
      <c r="U12" s="76">
        <f>'[64]2016 свод'!V16</f>
        <v>0</v>
      </c>
      <c r="V12" s="76">
        <f>'[64]2016 свод'!W16</f>
        <v>0</v>
      </c>
      <c r="W12" s="76">
        <f>'[64]2016 свод'!X16</f>
        <v>0</v>
      </c>
      <c r="X12" s="76">
        <f>'[64]2016 свод'!Y16</f>
        <v>0</v>
      </c>
      <c r="Y12" s="76">
        <f>'[64]2016 свод'!Z16</f>
        <v>0</v>
      </c>
      <c r="Z12" s="76">
        <f>'[64]2016 свод'!AA16</f>
        <v>0</v>
      </c>
      <c r="AA12" s="76">
        <f>'[64]2016 свод'!AB16</f>
        <v>841.55</v>
      </c>
      <c r="AB12" s="76">
        <f>'[64]2016 свод'!AC16</f>
        <v>0</v>
      </c>
      <c r="AC12" s="76">
        <f>'[64]2016 свод'!AD16</f>
        <v>98984.08</v>
      </c>
      <c r="AD12" s="77">
        <f t="shared" si="4"/>
        <v>96474.5</v>
      </c>
      <c r="AE12" s="36">
        <f t="shared" si="5"/>
        <v>0</v>
      </c>
      <c r="AF12" s="36">
        <f t="shared" si="6"/>
        <v>0</v>
      </c>
      <c r="AG12" s="78"/>
    </row>
    <row r="13" spans="1:33" ht="11.85" hidden="1" customHeight="1">
      <c r="A13" s="23">
        <v>1</v>
      </c>
      <c r="B13" s="79" t="str">
        <f>'[64]2016 свод'!C17</f>
        <v>1106. Лизинг оборудования</v>
      </c>
      <c r="C13" s="74" t="str">
        <f>'[64]2016 свод'!D17</f>
        <v>7</v>
      </c>
      <c r="D13" s="80" t="str">
        <f>'[64]2016 свод'!E17</f>
        <v>20.01</v>
      </c>
      <c r="E13" s="74" t="str">
        <f>'[64]2016 свод'!F17</f>
        <v>3.</v>
      </c>
      <c r="F13" s="76">
        <f>'[64]2016 свод'!G17</f>
        <v>0</v>
      </c>
      <c r="G13" s="76">
        <f>'[64]2016 свод'!H17</f>
        <v>843211.68</v>
      </c>
      <c r="H13" s="76">
        <f>'[64]2016 свод'!I17</f>
        <v>0</v>
      </c>
      <c r="I13" s="76">
        <f>'[64]2016 свод'!J17</f>
        <v>0</v>
      </c>
      <c r="J13" s="76">
        <f>'[64]2016 свод'!K17</f>
        <v>0</v>
      </c>
      <c r="K13" s="76">
        <f>'[64]2016 свод'!L17</f>
        <v>0</v>
      </c>
      <c r="L13" s="76">
        <f>'[64]2016 свод'!M17</f>
        <v>3181742.57</v>
      </c>
      <c r="M13" s="76">
        <f>'[64]2016 свод'!N17</f>
        <v>0</v>
      </c>
      <c r="N13" s="76">
        <f>'[64]2016 свод'!O17</f>
        <v>0</v>
      </c>
      <c r="O13" s="76">
        <f>'[64]2016 свод'!P17</f>
        <v>0</v>
      </c>
      <c r="P13" s="76">
        <f>'[64]2016 свод'!Q17</f>
        <v>0</v>
      </c>
      <c r="Q13" s="76">
        <f>'[64]2016 свод'!R17</f>
        <v>0</v>
      </c>
      <c r="R13" s="76">
        <f>'[64]2016 свод'!S17</f>
        <v>0</v>
      </c>
      <c r="S13" s="76">
        <f>'[64]2016 свод'!T17</f>
        <v>0</v>
      </c>
      <c r="T13" s="76">
        <f>'[64]2016 свод'!U17</f>
        <v>0</v>
      </c>
      <c r="U13" s="76">
        <f>'[64]2016 свод'!V17</f>
        <v>0</v>
      </c>
      <c r="V13" s="76">
        <f>'[64]2016 свод'!W17</f>
        <v>0</v>
      </c>
      <c r="W13" s="76">
        <f>'[64]2016 свод'!X17</f>
        <v>0</v>
      </c>
      <c r="X13" s="76">
        <f>'[64]2016 свод'!Y17</f>
        <v>0</v>
      </c>
      <c r="Y13" s="76">
        <f>'[64]2016 свод'!Z17</f>
        <v>0</v>
      </c>
      <c r="Z13" s="76">
        <f>'[64]2016 свод'!AA17</f>
        <v>0</v>
      </c>
      <c r="AA13" s="76">
        <f>'[64]2016 свод'!AB17</f>
        <v>0</v>
      </c>
      <c r="AB13" s="76">
        <f>'[64]2016 свод'!AC17</f>
        <v>0</v>
      </c>
      <c r="AC13" s="76">
        <f>'[64]2016 свод'!AD17</f>
        <v>4024954.25</v>
      </c>
      <c r="AD13" s="77">
        <f t="shared" si="4"/>
        <v>4024954.25</v>
      </c>
      <c r="AE13" s="36">
        <f t="shared" si="5"/>
        <v>0</v>
      </c>
      <c r="AF13" s="36">
        <f t="shared" si="6"/>
        <v>0</v>
      </c>
      <c r="AG13" s="78"/>
    </row>
    <row r="14" spans="1:33" ht="11.85" hidden="1" customHeight="1">
      <c r="A14" s="23">
        <v>1</v>
      </c>
      <c r="B14" s="79" t="str">
        <f>'[64]2016 свод'!C18</f>
        <v>1109. Услуги (работы) по капитальным ремонтам (учитываемые в НУ)</v>
      </c>
      <c r="C14" s="74" t="str">
        <f>'[64]2016 свод'!D18</f>
        <v>8.1</v>
      </c>
      <c r="D14" s="80" t="str">
        <f>'[64]2016 свод'!E18</f>
        <v>20.01</v>
      </c>
      <c r="E14" s="74" t="str">
        <f>'[64]2016 свод'!F18</f>
        <v>2.10.3.4.</v>
      </c>
      <c r="F14" s="76">
        <f>'[64]2016 свод'!G18</f>
        <v>0</v>
      </c>
      <c r="G14" s="76">
        <f>'[64]2016 свод'!H18</f>
        <v>0</v>
      </c>
      <c r="H14" s="76">
        <f>'[64]2016 свод'!I18</f>
        <v>9585435.5999999996</v>
      </c>
      <c r="I14" s="76">
        <f>'[64]2016 свод'!J18</f>
        <v>0</v>
      </c>
      <c r="J14" s="76">
        <f>'[64]2016 свод'!K18</f>
        <v>0</v>
      </c>
      <c r="K14" s="76">
        <f>'[64]2016 свод'!L18</f>
        <v>0</v>
      </c>
      <c r="L14" s="76">
        <f>'[64]2016 свод'!M18</f>
        <v>20595509.170000002</v>
      </c>
      <c r="M14" s="76">
        <f>'[64]2016 свод'!N18</f>
        <v>0</v>
      </c>
      <c r="N14" s="76">
        <f>'[64]2016 свод'!O18</f>
        <v>0</v>
      </c>
      <c r="O14" s="76">
        <f>'[64]2016 свод'!P18</f>
        <v>0</v>
      </c>
      <c r="P14" s="76">
        <f>'[64]2016 свод'!Q18</f>
        <v>0</v>
      </c>
      <c r="Q14" s="76">
        <f>'[64]2016 свод'!R18</f>
        <v>0</v>
      </c>
      <c r="R14" s="76">
        <f>'[64]2016 свод'!S18</f>
        <v>0</v>
      </c>
      <c r="S14" s="76">
        <f>'[64]2016 свод'!T18</f>
        <v>0</v>
      </c>
      <c r="T14" s="76">
        <f>'[64]2016 свод'!U18</f>
        <v>0</v>
      </c>
      <c r="U14" s="76">
        <f>'[64]2016 свод'!V18</f>
        <v>0</v>
      </c>
      <c r="V14" s="76">
        <f>'[64]2016 свод'!W18</f>
        <v>0</v>
      </c>
      <c r="W14" s="76">
        <f>'[64]2016 свод'!X18</f>
        <v>0</v>
      </c>
      <c r="X14" s="76">
        <f>'[64]2016 свод'!Y18</f>
        <v>0</v>
      </c>
      <c r="Y14" s="76">
        <f>'[64]2016 свод'!Z18</f>
        <v>0</v>
      </c>
      <c r="Z14" s="76">
        <f>'[64]2016 свод'!AA18</f>
        <v>0</v>
      </c>
      <c r="AA14" s="76">
        <f>'[64]2016 свод'!AB18</f>
        <v>0</v>
      </c>
      <c r="AB14" s="76">
        <f>'[64]2016 свод'!AC18</f>
        <v>0</v>
      </c>
      <c r="AC14" s="76">
        <f>'[64]2016 свод'!AD18</f>
        <v>30180944.770000003</v>
      </c>
      <c r="AD14" s="77">
        <f t="shared" si="4"/>
        <v>30180944.770000003</v>
      </c>
      <c r="AE14" s="36">
        <f t="shared" si="5"/>
        <v>0</v>
      </c>
      <c r="AF14" s="36">
        <f t="shared" si="6"/>
        <v>0</v>
      </c>
      <c r="AG14" s="78"/>
    </row>
    <row r="15" spans="1:33" ht="11.85" hidden="1" customHeight="1" outlineLevel="1">
      <c r="A15" s="23">
        <v>1</v>
      </c>
      <c r="B15" s="79" t="str">
        <f>'[64]2016 свод'!C19</f>
        <v>1113. Услуги (работы по текущим ремонтам)</v>
      </c>
      <c r="C15" s="74" t="str">
        <f>'[64]2016 свод'!D19</f>
        <v>8.1</v>
      </c>
      <c r="D15" s="80" t="str">
        <f>'[64]2016 свод'!E19</f>
        <v>20.01</v>
      </c>
      <c r="E15" s="74" t="str">
        <f>'[64]2016 свод'!F19</f>
        <v>2.10.3.4.</v>
      </c>
      <c r="F15" s="76">
        <f>'[64]2016 свод'!G19</f>
        <v>0</v>
      </c>
      <c r="G15" s="76">
        <f>'[64]2016 свод'!H19</f>
        <v>977727.97</v>
      </c>
      <c r="H15" s="76">
        <f>'[64]2016 свод'!I19</f>
        <v>0</v>
      </c>
      <c r="I15" s="76">
        <f>'[64]2016 свод'!J19</f>
        <v>81355.929999999993</v>
      </c>
      <c r="J15" s="76">
        <f>'[64]2016 свод'!K19</f>
        <v>30746</v>
      </c>
      <c r="K15" s="76">
        <f>'[64]2016 свод'!L19</f>
        <v>0</v>
      </c>
      <c r="L15" s="76">
        <f>'[64]2016 свод'!M19</f>
        <v>277390.01</v>
      </c>
      <c r="M15" s="76">
        <f>'[64]2016 свод'!N19</f>
        <v>0</v>
      </c>
      <c r="N15" s="76">
        <f>'[64]2016 свод'!O19</f>
        <v>0</v>
      </c>
      <c r="O15" s="76">
        <f>'[64]2016 свод'!P19</f>
        <v>0</v>
      </c>
      <c r="P15" s="76">
        <f>'[64]2016 свод'!Q19</f>
        <v>0</v>
      </c>
      <c r="Q15" s="76">
        <f>'[64]2016 свод'!R19</f>
        <v>0</v>
      </c>
      <c r="R15" s="76">
        <f>'[64]2016 свод'!S19</f>
        <v>0</v>
      </c>
      <c r="S15" s="76">
        <f>'[64]2016 свод'!T19</f>
        <v>0</v>
      </c>
      <c r="T15" s="76">
        <f>'[64]2016 свод'!U19</f>
        <v>0</v>
      </c>
      <c r="U15" s="76">
        <f>'[64]2016 свод'!V19</f>
        <v>0</v>
      </c>
      <c r="V15" s="76">
        <f>'[64]2016 свод'!W19</f>
        <v>0</v>
      </c>
      <c r="W15" s="76">
        <f>'[64]2016 свод'!X19</f>
        <v>0</v>
      </c>
      <c r="X15" s="76">
        <f>'[64]2016 свод'!Y19</f>
        <v>0</v>
      </c>
      <c r="Y15" s="76">
        <f>'[64]2016 свод'!Z19</f>
        <v>0</v>
      </c>
      <c r="Z15" s="76">
        <f>'[64]2016 свод'!AA19</f>
        <v>0</v>
      </c>
      <c r="AA15" s="76">
        <f>'[64]2016 свод'!AB19</f>
        <v>0</v>
      </c>
      <c r="AB15" s="76">
        <f>'[64]2016 свод'!AC19</f>
        <v>0</v>
      </c>
      <c r="AC15" s="76">
        <f>'[64]2016 свод'!AD19</f>
        <v>1367219.91</v>
      </c>
      <c r="AD15" s="77">
        <f t="shared" si="4"/>
        <v>1367219.91</v>
      </c>
      <c r="AE15" s="36">
        <f t="shared" si="5"/>
        <v>0</v>
      </c>
      <c r="AF15" s="36">
        <f t="shared" si="6"/>
        <v>0</v>
      </c>
      <c r="AG15" s="78"/>
    </row>
    <row r="16" spans="1:33" ht="11.85" hidden="1" customHeight="1">
      <c r="A16" s="23">
        <v>1</v>
      </c>
      <c r="B16" s="79" t="str">
        <f>'[64]2016 свод'!C20</f>
        <v>1114. Материалы  на текущий ремонт.</v>
      </c>
      <c r="C16" s="74" t="str">
        <f>'[64]2016 свод'!D20</f>
        <v>9.1</v>
      </c>
      <c r="D16" s="80" t="str">
        <f>'[64]2016 свод'!E20</f>
        <v>20.01</v>
      </c>
      <c r="E16" s="74" t="str">
        <f>'[64]2016 свод'!F20</f>
        <v>2.8.2.</v>
      </c>
      <c r="F16" s="76">
        <f>'[64]2016 свод'!G20</f>
        <v>455.4</v>
      </c>
      <c r="G16" s="76">
        <f>'[64]2016 свод'!H20</f>
        <v>2100.0500000000002</v>
      </c>
      <c r="H16" s="76">
        <f>'[64]2016 свод'!I20</f>
        <v>64823.44</v>
      </c>
      <c r="I16" s="76">
        <f>'[64]2016 свод'!J20</f>
        <v>0</v>
      </c>
      <c r="J16" s="76">
        <f>'[64]2016 свод'!K20</f>
        <v>60020.53</v>
      </c>
      <c r="K16" s="76">
        <f>'[64]2016 свод'!L20</f>
        <v>0</v>
      </c>
      <c r="L16" s="76">
        <f>'[64]2016 свод'!M20</f>
        <v>165630.51</v>
      </c>
      <c r="M16" s="76">
        <f>'[64]2016 свод'!N20</f>
        <v>0</v>
      </c>
      <c r="N16" s="76">
        <f>'[64]2016 свод'!O20</f>
        <v>0</v>
      </c>
      <c r="O16" s="76">
        <f>'[64]2016 свод'!P20</f>
        <v>0</v>
      </c>
      <c r="P16" s="76">
        <f>'[64]2016 свод'!Q20</f>
        <v>0</v>
      </c>
      <c r="Q16" s="76">
        <f>'[64]2016 свод'!R20</f>
        <v>0</v>
      </c>
      <c r="R16" s="76">
        <f>'[64]2016 свод'!S20</f>
        <v>0</v>
      </c>
      <c r="S16" s="76">
        <f>'[64]2016 свод'!T20</f>
        <v>0</v>
      </c>
      <c r="T16" s="76">
        <f>'[64]2016 свод'!U20</f>
        <v>0</v>
      </c>
      <c r="U16" s="76">
        <f>'[64]2016 свод'!V20</f>
        <v>0</v>
      </c>
      <c r="V16" s="76">
        <f>'[64]2016 свод'!W20</f>
        <v>0</v>
      </c>
      <c r="W16" s="76">
        <f>'[64]2016 свод'!X20</f>
        <v>0</v>
      </c>
      <c r="X16" s="76">
        <f>'[64]2016 свод'!Y20</f>
        <v>0</v>
      </c>
      <c r="Y16" s="76">
        <f>'[64]2016 свод'!Z20</f>
        <v>0</v>
      </c>
      <c r="Z16" s="76">
        <f>'[64]2016 свод'!AA20</f>
        <v>0</v>
      </c>
      <c r="AA16" s="76">
        <f>'[64]2016 свод'!AB20</f>
        <v>0</v>
      </c>
      <c r="AB16" s="76">
        <f>'[64]2016 свод'!AC20</f>
        <v>0</v>
      </c>
      <c r="AC16" s="76">
        <f>'[64]2016 свод'!AD20</f>
        <v>293029.93</v>
      </c>
      <c r="AD16" s="77">
        <f t="shared" si="4"/>
        <v>293029.93</v>
      </c>
      <c r="AE16" s="36">
        <f t="shared" si="5"/>
        <v>0</v>
      </c>
      <c r="AF16" s="36">
        <f t="shared" si="6"/>
        <v>0</v>
      </c>
      <c r="AG16" s="78"/>
    </row>
    <row r="17" spans="1:33" ht="11.85" hidden="1" customHeight="1">
      <c r="A17" s="23">
        <v>1</v>
      </c>
      <c r="B17" s="79" t="str">
        <f>'[64]2016 свод'!C21</f>
        <v>1116. Техническое обслуживание ООС</v>
      </c>
      <c r="C17" s="74" t="str">
        <f>'[64]2016 свод'!D21</f>
        <v>8.1</v>
      </c>
      <c r="D17" s="80" t="str">
        <f>'[64]2016 свод'!E21</f>
        <v>20.01</v>
      </c>
      <c r="E17" s="74" t="str">
        <f>'[64]2016 свод'!F21</f>
        <v>2.10.3.4.</v>
      </c>
      <c r="F17" s="76">
        <f>'[64]2016 свод'!G21</f>
        <v>0</v>
      </c>
      <c r="G17" s="76">
        <f>'[64]2016 свод'!H21</f>
        <v>0</v>
      </c>
      <c r="H17" s="76">
        <f>'[64]2016 свод'!I21</f>
        <v>17400</v>
      </c>
      <c r="I17" s="76">
        <f>'[64]2016 свод'!J21</f>
        <v>0</v>
      </c>
      <c r="J17" s="76">
        <f>'[64]2016 свод'!K21</f>
        <v>31430</v>
      </c>
      <c r="K17" s="76">
        <f>'[64]2016 свод'!L21</f>
        <v>0</v>
      </c>
      <c r="L17" s="76">
        <f>'[64]2016 свод'!M21</f>
        <v>42372.88</v>
      </c>
      <c r="M17" s="76">
        <f>'[64]2016 свод'!N21</f>
        <v>0</v>
      </c>
      <c r="N17" s="76">
        <f>'[64]2016 свод'!O21</f>
        <v>0</v>
      </c>
      <c r="O17" s="76">
        <f>'[64]2016 свод'!P21</f>
        <v>0</v>
      </c>
      <c r="P17" s="76">
        <f>'[64]2016 свод'!Q21</f>
        <v>0</v>
      </c>
      <c r="Q17" s="76">
        <f>'[64]2016 свод'!R21</f>
        <v>0</v>
      </c>
      <c r="R17" s="76">
        <f>'[64]2016 свод'!S21</f>
        <v>0</v>
      </c>
      <c r="S17" s="76">
        <f>'[64]2016 свод'!T21</f>
        <v>0</v>
      </c>
      <c r="T17" s="76">
        <f>'[64]2016 свод'!U21</f>
        <v>0</v>
      </c>
      <c r="U17" s="76">
        <f>'[64]2016 свод'!V21</f>
        <v>0</v>
      </c>
      <c r="V17" s="76">
        <f>'[64]2016 свод'!W21</f>
        <v>0</v>
      </c>
      <c r="W17" s="76">
        <f>'[64]2016 свод'!X21</f>
        <v>0</v>
      </c>
      <c r="X17" s="76">
        <f>'[64]2016 свод'!Y21</f>
        <v>0</v>
      </c>
      <c r="Y17" s="76">
        <f>'[64]2016 свод'!Z21</f>
        <v>0</v>
      </c>
      <c r="Z17" s="76">
        <f>'[64]2016 свод'!AA21</f>
        <v>0</v>
      </c>
      <c r="AA17" s="76">
        <f>'[64]2016 свод'!AB21</f>
        <v>0</v>
      </c>
      <c r="AB17" s="76">
        <f>'[64]2016 свод'!AC21</f>
        <v>0</v>
      </c>
      <c r="AC17" s="76">
        <f>'[64]2016 свод'!AD21</f>
        <v>91202.880000000005</v>
      </c>
      <c r="AD17" s="77">
        <f t="shared" si="4"/>
        <v>91202.880000000005</v>
      </c>
      <c r="AE17" s="36">
        <f t="shared" si="5"/>
        <v>0</v>
      </c>
      <c r="AF17" s="36">
        <f t="shared" si="6"/>
        <v>0</v>
      </c>
      <c r="AG17" s="78"/>
    </row>
    <row r="18" spans="1:33" s="81" customFormat="1" ht="11.85" hidden="1" customHeight="1" outlineLevel="1">
      <c r="A18" s="23">
        <v>1</v>
      </c>
      <c r="B18" s="79" t="str">
        <f>'[64]2016 свод'!C22</f>
        <v>1122. Расходы на экспертизу (тех. проекты)</v>
      </c>
      <c r="C18" s="74" t="e">
        <f>'[64]2016 свод'!D22</f>
        <v>#N/A</v>
      </c>
      <c r="D18" s="80" t="str">
        <f>'[64]2016 свод'!E22</f>
        <v>20.01</v>
      </c>
      <c r="E18" s="74" t="s">
        <v>175</v>
      </c>
      <c r="F18" s="76">
        <f>'[64]2016 свод'!G22</f>
        <v>0</v>
      </c>
      <c r="G18" s="76">
        <f>'[64]2016 свод'!H22</f>
        <v>0</v>
      </c>
      <c r="H18" s="76">
        <f>'[64]2016 свод'!I22</f>
        <v>8500</v>
      </c>
      <c r="I18" s="76">
        <f>'[64]2016 свод'!J22</f>
        <v>0</v>
      </c>
      <c r="J18" s="76">
        <f>'[64]2016 свод'!K22</f>
        <v>0</v>
      </c>
      <c r="K18" s="76">
        <f>'[64]2016 свод'!L22</f>
        <v>0</v>
      </c>
      <c r="L18" s="76">
        <f>'[64]2016 свод'!M22</f>
        <v>0</v>
      </c>
      <c r="M18" s="76">
        <f>'[64]2016 свод'!N22</f>
        <v>0</v>
      </c>
      <c r="N18" s="76">
        <f>'[64]2016 свод'!O22</f>
        <v>0</v>
      </c>
      <c r="O18" s="76">
        <f>'[64]2016 свод'!P22</f>
        <v>0</v>
      </c>
      <c r="P18" s="76">
        <f>'[64]2016 свод'!Q22</f>
        <v>0</v>
      </c>
      <c r="Q18" s="76">
        <f>'[64]2016 свод'!R22</f>
        <v>0</v>
      </c>
      <c r="R18" s="76">
        <f>'[64]2016 свод'!S22</f>
        <v>0</v>
      </c>
      <c r="S18" s="76">
        <f>'[64]2016 свод'!T22</f>
        <v>0</v>
      </c>
      <c r="T18" s="76">
        <f>'[64]2016 свод'!U22</f>
        <v>0</v>
      </c>
      <c r="U18" s="76">
        <f>'[64]2016 свод'!V22</f>
        <v>0</v>
      </c>
      <c r="V18" s="76">
        <f>'[64]2016 свод'!W22</f>
        <v>0</v>
      </c>
      <c r="W18" s="76">
        <f>'[64]2016 свод'!X22</f>
        <v>0</v>
      </c>
      <c r="X18" s="76">
        <f>'[64]2016 свод'!Y22</f>
        <v>0</v>
      </c>
      <c r="Y18" s="76">
        <f>'[64]2016 свод'!Z22</f>
        <v>0</v>
      </c>
      <c r="Z18" s="76">
        <f>'[64]2016 свод'!AA22</f>
        <v>0</v>
      </c>
      <c r="AA18" s="76">
        <f>'[64]2016 свод'!AB22</f>
        <v>0</v>
      </c>
      <c r="AB18" s="76">
        <f>'[64]2016 свод'!AC22</f>
        <v>0</v>
      </c>
      <c r="AC18" s="76">
        <f>'[64]2016 свод'!AD22</f>
        <v>8500</v>
      </c>
      <c r="AD18" s="77">
        <f t="shared" si="4"/>
        <v>8500</v>
      </c>
      <c r="AE18" s="36">
        <f t="shared" si="5"/>
        <v>0</v>
      </c>
      <c r="AF18" s="36">
        <f t="shared" si="6"/>
        <v>0</v>
      </c>
      <c r="AG18" s="78"/>
    </row>
    <row r="19" spans="1:33" s="81" customFormat="1" ht="11.85" hidden="1" customHeight="1">
      <c r="A19" s="23">
        <v>1</v>
      </c>
      <c r="B19" s="79" t="str">
        <f>'[64]2016 свод'!C23</f>
        <v>1123. Запасные части на текущий ремонт ООС</v>
      </c>
      <c r="C19" s="74" t="str">
        <f>'[64]2016 свод'!D23</f>
        <v>9.1</v>
      </c>
      <c r="D19" s="80" t="str">
        <f>'[64]2016 свод'!E23</f>
        <v>20.01</v>
      </c>
      <c r="E19" s="74" t="str">
        <f>'[64]2016 свод'!F23</f>
        <v>2.8.2.</v>
      </c>
      <c r="F19" s="76">
        <f>'[64]2016 свод'!G23</f>
        <v>617692.74</v>
      </c>
      <c r="G19" s="76">
        <f>'[64]2016 свод'!H23</f>
        <v>2088587.79</v>
      </c>
      <c r="H19" s="76">
        <f>'[64]2016 свод'!I23</f>
        <v>892836.64</v>
      </c>
      <c r="I19" s="76">
        <f>'[64]2016 свод'!J23</f>
        <v>1137266.07</v>
      </c>
      <c r="J19" s="76">
        <f>'[64]2016 свод'!K23</f>
        <v>1155422.73</v>
      </c>
      <c r="K19" s="76">
        <f>'[64]2016 свод'!L23</f>
        <v>164106.67000000001</v>
      </c>
      <c r="L19" s="76">
        <f>'[64]2016 свод'!M23</f>
        <v>4194818.5199999996</v>
      </c>
      <c r="M19" s="76">
        <f>'[64]2016 свод'!N23</f>
        <v>0</v>
      </c>
      <c r="N19" s="76">
        <f>'[64]2016 свод'!O23</f>
        <v>0</v>
      </c>
      <c r="O19" s="76">
        <f>'[64]2016 свод'!P23</f>
        <v>0</v>
      </c>
      <c r="P19" s="76">
        <f>'[64]2016 свод'!Q23</f>
        <v>0</v>
      </c>
      <c r="Q19" s="76">
        <f>'[64]2016 свод'!R23</f>
        <v>0</v>
      </c>
      <c r="R19" s="76">
        <f>'[64]2016 свод'!S23</f>
        <v>0</v>
      </c>
      <c r="S19" s="76">
        <f>'[64]2016 свод'!T23</f>
        <v>0</v>
      </c>
      <c r="T19" s="76">
        <f>'[64]2016 свод'!U23</f>
        <v>0</v>
      </c>
      <c r="U19" s="76">
        <f>'[64]2016 свод'!V23</f>
        <v>0</v>
      </c>
      <c r="V19" s="76">
        <f>'[64]2016 свод'!W23</f>
        <v>0</v>
      </c>
      <c r="W19" s="76">
        <f>'[64]2016 свод'!X23</f>
        <v>0</v>
      </c>
      <c r="X19" s="76">
        <f>'[64]2016 свод'!Y23</f>
        <v>0</v>
      </c>
      <c r="Y19" s="76">
        <f>'[64]2016 свод'!Z23</f>
        <v>0</v>
      </c>
      <c r="Z19" s="76">
        <f>'[64]2016 свод'!AA23</f>
        <v>0</v>
      </c>
      <c r="AA19" s="76">
        <f>'[64]2016 свод'!AB23</f>
        <v>6360.92</v>
      </c>
      <c r="AB19" s="76">
        <f>'[64]2016 свод'!AC23</f>
        <v>0</v>
      </c>
      <c r="AC19" s="76">
        <f>'[64]2016 свод'!AD23</f>
        <v>10257092.08</v>
      </c>
      <c r="AD19" s="77">
        <f t="shared" si="4"/>
        <v>10250731.16</v>
      </c>
      <c r="AE19" s="36">
        <f t="shared" si="5"/>
        <v>0</v>
      </c>
      <c r="AF19" s="36">
        <f t="shared" si="6"/>
        <v>0</v>
      </c>
      <c r="AG19" s="78"/>
    </row>
    <row r="20" spans="1:33" s="81" customFormat="1" ht="11.85" hidden="1" customHeight="1">
      <c r="A20" s="23">
        <v>1</v>
      </c>
      <c r="B20" s="79" t="str">
        <f>'[64]2016 свод'!C24</f>
        <v>1127. Материалы для текущего содержания ООС</v>
      </c>
      <c r="C20" s="74" t="str">
        <f>'[64]2016 свод'!D24</f>
        <v>9.1</v>
      </c>
      <c r="D20" s="80" t="str">
        <f>'[64]2016 свод'!E24</f>
        <v>20.01</v>
      </c>
      <c r="E20" s="74" t="str">
        <f>'[64]2016 свод'!F24</f>
        <v>2.8.2.</v>
      </c>
      <c r="F20" s="76">
        <f>'[64]2016 свод'!G24</f>
        <v>34441.14</v>
      </c>
      <c r="G20" s="76">
        <f>'[64]2016 свод'!H24</f>
        <v>112104.3</v>
      </c>
      <c r="H20" s="76">
        <f>'[64]2016 свод'!I24</f>
        <v>25481.84</v>
      </c>
      <c r="I20" s="76">
        <f>'[64]2016 свод'!J24</f>
        <v>19463.91</v>
      </c>
      <c r="J20" s="76">
        <f>'[64]2016 свод'!K24</f>
        <v>98801.75</v>
      </c>
      <c r="K20" s="76">
        <f>'[64]2016 свод'!L24</f>
        <v>0</v>
      </c>
      <c r="L20" s="76">
        <f>'[64]2016 свод'!M24</f>
        <v>867656.03</v>
      </c>
      <c r="M20" s="76">
        <f>'[64]2016 свод'!N24</f>
        <v>0</v>
      </c>
      <c r="N20" s="76">
        <f>'[64]2016 свод'!O24</f>
        <v>0</v>
      </c>
      <c r="O20" s="76">
        <f>'[64]2016 свод'!P24</f>
        <v>0</v>
      </c>
      <c r="P20" s="76">
        <f>'[64]2016 свод'!Q24</f>
        <v>0</v>
      </c>
      <c r="Q20" s="76">
        <f>'[64]2016 свод'!R24</f>
        <v>0</v>
      </c>
      <c r="R20" s="76">
        <f>'[64]2016 свод'!S24</f>
        <v>0</v>
      </c>
      <c r="S20" s="76">
        <f>'[64]2016 свод'!T24</f>
        <v>0</v>
      </c>
      <c r="T20" s="76">
        <f>'[64]2016 свод'!U24</f>
        <v>0</v>
      </c>
      <c r="U20" s="76">
        <f>'[64]2016 свод'!V24</f>
        <v>0</v>
      </c>
      <c r="V20" s="76">
        <f>'[64]2016 свод'!W24</f>
        <v>0</v>
      </c>
      <c r="W20" s="76">
        <f>'[64]2016 свод'!X24</f>
        <v>0</v>
      </c>
      <c r="X20" s="76">
        <f>'[64]2016 свод'!Y24</f>
        <v>0</v>
      </c>
      <c r="Y20" s="76">
        <f>'[64]2016 свод'!Z24</f>
        <v>0</v>
      </c>
      <c r="Z20" s="76">
        <f>'[64]2016 свод'!AA24</f>
        <v>0</v>
      </c>
      <c r="AA20" s="76">
        <f>'[64]2016 свод'!AB24</f>
        <v>132518.94</v>
      </c>
      <c r="AB20" s="76">
        <f>'[64]2016 свод'!AC24</f>
        <v>0</v>
      </c>
      <c r="AC20" s="76">
        <f>'[64]2016 свод'!AD24</f>
        <v>1290467.9099999999</v>
      </c>
      <c r="AD20" s="77">
        <f t="shared" si="4"/>
        <v>1157948.97</v>
      </c>
      <c r="AE20" s="36">
        <f t="shared" si="5"/>
        <v>0</v>
      </c>
      <c r="AF20" s="36">
        <f t="shared" si="6"/>
        <v>0</v>
      </c>
      <c r="AG20" s="78"/>
    </row>
    <row r="21" spans="1:33" s="81" customFormat="1" ht="11.85" hidden="1" customHeight="1">
      <c r="A21" s="23">
        <v>1</v>
      </c>
      <c r="B21" s="79" t="str">
        <f>'[64]2016 свод'!C25</f>
        <v>1133. Аренда электросетевого имущества</v>
      </c>
      <c r="C21" s="74" t="e">
        <f>'[64]2016 свод'!D25</f>
        <v>#N/A</v>
      </c>
      <c r="D21" s="80" t="str">
        <f>'[64]2016 свод'!E25</f>
        <v>20.01</v>
      </c>
      <c r="E21" s="74" t="s">
        <v>176</v>
      </c>
      <c r="F21" s="76">
        <f>'[64]2016 свод'!G25</f>
        <v>0</v>
      </c>
      <c r="G21" s="76">
        <f>'[64]2016 свод'!H25</f>
        <v>0</v>
      </c>
      <c r="H21" s="76">
        <f>'[64]2016 свод'!I25</f>
        <v>0</v>
      </c>
      <c r="I21" s="76">
        <f>'[64]2016 свод'!J25</f>
        <v>0</v>
      </c>
      <c r="J21" s="76">
        <f>'[64]2016 свод'!K25</f>
        <v>0</v>
      </c>
      <c r="K21" s="76">
        <f>'[64]2016 свод'!L25</f>
        <v>0</v>
      </c>
      <c r="L21" s="76">
        <f>'[64]2016 свод'!M25</f>
        <v>0</v>
      </c>
      <c r="M21" s="76">
        <f>'[64]2016 свод'!N25</f>
        <v>95699.27</v>
      </c>
      <c r="N21" s="76">
        <f>'[64]2016 свод'!O25</f>
        <v>1422810.37</v>
      </c>
      <c r="O21" s="76">
        <f>'[64]2016 свод'!P25</f>
        <v>370790.33</v>
      </c>
      <c r="P21" s="76">
        <f>'[64]2016 свод'!Q25</f>
        <v>114498.16</v>
      </c>
      <c r="Q21" s="76">
        <f>'[64]2016 свод'!R25</f>
        <v>14574.96</v>
      </c>
      <c r="R21" s="76">
        <f>'[64]2016 свод'!S25</f>
        <v>0</v>
      </c>
      <c r="S21" s="76">
        <f>'[64]2016 свод'!T25</f>
        <v>724853.9</v>
      </c>
      <c r="T21" s="76">
        <f>'[64]2016 свод'!U25</f>
        <v>0</v>
      </c>
      <c r="U21" s="76">
        <f>'[64]2016 свод'!V25</f>
        <v>0</v>
      </c>
      <c r="V21" s="76">
        <f>'[64]2016 свод'!W25</f>
        <v>0</v>
      </c>
      <c r="W21" s="76">
        <f>'[64]2016 свод'!X25</f>
        <v>0</v>
      </c>
      <c r="X21" s="76">
        <f>'[64]2016 свод'!Y25</f>
        <v>0</v>
      </c>
      <c r="Y21" s="76">
        <f>'[64]2016 свод'!Z25</f>
        <v>0</v>
      </c>
      <c r="Z21" s="76">
        <f>'[64]2016 свод'!AA25</f>
        <v>0</v>
      </c>
      <c r="AA21" s="76">
        <f>'[64]2016 свод'!AB25</f>
        <v>0</v>
      </c>
      <c r="AB21" s="76">
        <f>'[64]2016 свод'!AC25</f>
        <v>0</v>
      </c>
      <c r="AC21" s="76">
        <f>'[64]2016 свод'!AD25</f>
        <v>2743226.99</v>
      </c>
      <c r="AD21" s="77">
        <f t="shared" si="4"/>
        <v>0</v>
      </c>
      <c r="AE21" s="36">
        <f t="shared" si="5"/>
        <v>1422810.37</v>
      </c>
      <c r="AF21" s="36">
        <f t="shared" si="6"/>
        <v>95699.27</v>
      </c>
      <c r="AG21" s="78"/>
    </row>
    <row r="22" spans="1:33" s="81" customFormat="1" ht="11.85" hidden="1" customHeight="1">
      <c r="A22" s="23">
        <v>1</v>
      </c>
      <c r="B22" s="79" t="str">
        <f>'[64]2016 свод'!C26</f>
        <v>1204. Медосмотры (обязательные)</v>
      </c>
      <c r="C22" s="74" t="str">
        <f>'[64]2016 свод'!D26</f>
        <v>13.1</v>
      </c>
      <c r="D22" s="80" t="str">
        <f>'[64]2016 свод'!E26</f>
        <v>20.01</v>
      </c>
      <c r="E22" s="74" t="str">
        <f>'[64]2016 свод'!F26</f>
        <v>2.10.3.1.</v>
      </c>
      <c r="F22" s="76">
        <f>'[64]2016 свод'!G26</f>
        <v>65779</v>
      </c>
      <c r="G22" s="76">
        <f>'[64]2016 свод'!H26</f>
        <v>63150</v>
      </c>
      <c r="H22" s="76">
        <f>'[64]2016 свод'!I26</f>
        <v>5882</v>
      </c>
      <c r="I22" s="76">
        <f>'[64]2016 свод'!J26</f>
        <v>52671</v>
      </c>
      <c r="J22" s="76">
        <f>'[64]2016 свод'!K26</f>
        <v>32010.26</v>
      </c>
      <c r="K22" s="76">
        <f>'[64]2016 свод'!L26</f>
        <v>0</v>
      </c>
      <c r="L22" s="76">
        <f>'[64]2016 свод'!M26</f>
        <v>403887.07</v>
      </c>
      <c r="M22" s="76">
        <f>'[64]2016 свод'!N26</f>
        <v>0</v>
      </c>
      <c r="N22" s="76">
        <f>'[64]2016 свод'!O26</f>
        <v>0</v>
      </c>
      <c r="O22" s="76">
        <f>'[64]2016 свод'!P26</f>
        <v>0</v>
      </c>
      <c r="P22" s="76">
        <f>'[64]2016 свод'!Q26</f>
        <v>0</v>
      </c>
      <c r="Q22" s="76">
        <f>'[64]2016 свод'!R26</f>
        <v>0</v>
      </c>
      <c r="R22" s="76">
        <f>'[64]2016 свод'!S26</f>
        <v>0</v>
      </c>
      <c r="S22" s="76">
        <f>'[64]2016 свод'!T26</f>
        <v>0</v>
      </c>
      <c r="T22" s="76">
        <f>'[64]2016 свод'!U26</f>
        <v>0</v>
      </c>
      <c r="U22" s="76">
        <f>'[64]2016 свод'!V26</f>
        <v>0</v>
      </c>
      <c r="V22" s="76">
        <f>'[64]2016 свод'!W26</f>
        <v>0</v>
      </c>
      <c r="W22" s="76">
        <f>'[64]2016 свод'!X26</f>
        <v>0</v>
      </c>
      <c r="X22" s="76">
        <f>'[64]2016 свод'!Y26</f>
        <v>0</v>
      </c>
      <c r="Y22" s="76">
        <f>'[64]2016 свод'!Z26</f>
        <v>0</v>
      </c>
      <c r="Z22" s="76">
        <f>'[64]2016 свод'!AA26</f>
        <v>0</v>
      </c>
      <c r="AA22" s="76">
        <f>'[64]2016 свод'!AB26</f>
        <v>0</v>
      </c>
      <c r="AB22" s="76">
        <f>'[64]2016 свод'!AC26</f>
        <v>0</v>
      </c>
      <c r="AC22" s="76">
        <f>'[64]2016 свод'!AD26</f>
        <v>623379.33000000007</v>
      </c>
      <c r="AD22" s="77">
        <f t="shared" si="4"/>
        <v>623379.33000000007</v>
      </c>
      <c r="AE22" s="36">
        <f t="shared" si="5"/>
        <v>0</v>
      </c>
      <c r="AF22" s="36">
        <f t="shared" si="6"/>
        <v>0</v>
      </c>
      <c r="AG22" s="78"/>
    </row>
    <row r="23" spans="1:33" s="81" customFormat="1" ht="11.85" hidden="1" customHeight="1" outlineLevel="1">
      <c r="A23" s="23">
        <v>1</v>
      </c>
      <c r="B23" s="79" t="str">
        <f>'[64]2016 свод'!C27</f>
        <v>1207. Прочие выплаты работникам (льготный проезд)</v>
      </c>
      <c r="C23" s="74" t="str">
        <f>'[64]2016 свод'!D27</f>
        <v>12.1</v>
      </c>
      <c r="D23" s="80" t="str">
        <f>'[64]2016 свод'!E27</f>
        <v>20.01</v>
      </c>
      <c r="E23" s="74" t="str">
        <f>'[64]2016 свод'!F27</f>
        <v>2.2.</v>
      </c>
      <c r="F23" s="76">
        <f>'[64]2016 свод'!G27</f>
        <v>1890</v>
      </c>
      <c r="G23" s="76">
        <f>'[64]2016 свод'!H27</f>
        <v>182413.22999999998</v>
      </c>
      <c r="H23" s="76">
        <f>'[64]2016 свод'!I27</f>
        <v>48855.76</v>
      </c>
      <c r="I23" s="76">
        <f>'[64]2016 свод'!J27</f>
        <v>72858</v>
      </c>
      <c r="J23" s="76">
        <f>'[64]2016 свод'!K27</f>
        <v>215247.11</v>
      </c>
      <c r="K23" s="76">
        <f>'[64]2016 свод'!L27</f>
        <v>0</v>
      </c>
      <c r="L23" s="76">
        <f>'[64]2016 свод'!M27</f>
        <v>135395.81</v>
      </c>
      <c r="M23" s="76">
        <f>'[64]2016 свод'!N27</f>
        <v>0</v>
      </c>
      <c r="N23" s="76">
        <f>'[64]2016 свод'!O27</f>
        <v>0</v>
      </c>
      <c r="O23" s="76">
        <f>'[64]2016 свод'!P27</f>
        <v>0</v>
      </c>
      <c r="P23" s="76">
        <f>'[64]2016 свод'!Q27</f>
        <v>0</v>
      </c>
      <c r="Q23" s="76">
        <f>'[64]2016 свод'!R27</f>
        <v>0</v>
      </c>
      <c r="R23" s="76">
        <f>'[64]2016 свод'!S27</f>
        <v>0</v>
      </c>
      <c r="S23" s="76">
        <f>'[64]2016 свод'!T27</f>
        <v>0</v>
      </c>
      <c r="T23" s="76">
        <f>'[64]2016 свод'!U27</f>
        <v>0</v>
      </c>
      <c r="U23" s="76">
        <f>'[64]2016 свод'!V27</f>
        <v>0</v>
      </c>
      <c r="V23" s="76">
        <f>'[64]2016 свод'!W27</f>
        <v>0</v>
      </c>
      <c r="W23" s="76">
        <f>'[64]2016 свод'!X27</f>
        <v>0</v>
      </c>
      <c r="X23" s="76">
        <f>'[64]2016 свод'!Y27</f>
        <v>0</v>
      </c>
      <c r="Y23" s="76">
        <f>'[64]2016 свод'!Z27</f>
        <v>0</v>
      </c>
      <c r="Z23" s="76">
        <f>'[64]2016 свод'!AA27</f>
        <v>0</v>
      </c>
      <c r="AA23" s="76">
        <f>'[64]2016 свод'!AB27</f>
        <v>0</v>
      </c>
      <c r="AB23" s="76">
        <f>'[64]2016 свод'!AC27</f>
        <v>0</v>
      </c>
      <c r="AC23" s="76">
        <f>'[64]2016 свод'!AD27</f>
        <v>656659.90999999992</v>
      </c>
      <c r="AD23" s="77">
        <f t="shared" si="4"/>
        <v>656659.90999999992</v>
      </c>
      <c r="AE23" s="36">
        <f t="shared" si="5"/>
        <v>0</v>
      </c>
      <c r="AF23" s="36">
        <f t="shared" si="6"/>
        <v>0</v>
      </c>
      <c r="AG23" s="78"/>
    </row>
    <row r="24" spans="1:33" s="81" customFormat="1" ht="11.85" hidden="1" customHeight="1">
      <c r="A24" s="23">
        <v>1</v>
      </c>
      <c r="B24" s="79" t="str">
        <f>'[64]2016 свод'!C28</f>
        <v>1209. Командировочные расходы</v>
      </c>
      <c r="C24" s="74" t="str">
        <f>'[64]2016 свод'!D28</f>
        <v>13.1</v>
      </c>
      <c r="D24" s="80" t="str">
        <f>'[64]2016 свод'!E28</f>
        <v>20.01</v>
      </c>
      <c r="E24" s="74" t="str">
        <f>'[64]2016 свод'!F28</f>
        <v>2.10.2.</v>
      </c>
      <c r="F24" s="76">
        <f>'[64]2016 свод'!G28</f>
        <v>66673.509999999995</v>
      </c>
      <c r="G24" s="76">
        <f>'[64]2016 свод'!H28</f>
        <v>210812.32</v>
      </c>
      <c r="H24" s="76">
        <f>'[64]2016 свод'!I28</f>
        <v>80955</v>
      </c>
      <c r="I24" s="76">
        <f>'[64]2016 свод'!J28</f>
        <v>18029</v>
      </c>
      <c r="J24" s="76">
        <f>'[64]2016 свод'!K28</f>
        <v>84889.8</v>
      </c>
      <c r="K24" s="76">
        <f>'[64]2016 свод'!L28</f>
        <v>0</v>
      </c>
      <c r="L24" s="76">
        <f>'[64]2016 свод'!M28</f>
        <v>312057.73</v>
      </c>
      <c r="M24" s="76">
        <f>'[64]2016 свод'!N28</f>
        <v>0</v>
      </c>
      <c r="N24" s="76">
        <f>'[64]2016 свод'!O28</f>
        <v>0</v>
      </c>
      <c r="O24" s="76">
        <f>'[64]2016 свод'!P28</f>
        <v>0</v>
      </c>
      <c r="P24" s="76">
        <f>'[64]2016 свод'!Q28</f>
        <v>0</v>
      </c>
      <c r="Q24" s="76">
        <f>'[64]2016 свод'!R28</f>
        <v>0</v>
      </c>
      <c r="R24" s="76">
        <f>'[64]2016 свод'!S28</f>
        <v>0</v>
      </c>
      <c r="S24" s="76">
        <f>'[64]2016 свод'!T28</f>
        <v>0</v>
      </c>
      <c r="T24" s="76">
        <f>'[64]2016 свод'!U28</f>
        <v>0</v>
      </c>
      <c r="U24" s="76">
        <f>'[64]2016 свод'!V28</f>
        <v>0</v>
      </c>
      <c r="V24" s="76">
        <f>'[64]2016 свод'!W28</f>
        <v>0</v>
      </c>
      <c r="W24" s="76">
        <f>'[64]2016 свод'!X28</f>
        <v>0</v>
      </c>
      <c r="X24" s="76">
        <f>'[64]2016 свод'!Y28</f>
        <v>0</v>
      </c>
      <c r="Y24" s="76">
        <f>'[64]2016 свод'!Z28</f>
        <v>0</v>
      </c>
      <c r="Z24" s="76">
        <f>'[64]2016 свод'!AA28</f>
        <v>0</v>
      </c>
      <c r="AA24" s="76">
        <f>'[64]2016 свод'!AB28</f>
        <v>0</v>
      </c>
      <c r="AB24" s="76">
        <f>'[64]2016 свод'!AC28</f>
        <v>0</v>
      </c>
      <c r="AC24" s="76">
        <f>'[64]2016 свод'!AD28</f>
        <v>773417.36</v>
      </c>
      <c r="AD24" s="77">
        <f t="shared" si="4"/>
        <v>773417.36</v>
      </c>
      <c r="AE24" s="36">
        <f t="shared" si="5"/>
        <v>0</v>
      </c>
      <c r="AF24" s="36">
        <f t="shared" si="6"/>
        <v>0</v>
      </c>
      <c r="AG24" s="78"/>
    </row>
    <row r="25" spans="1:33" s="81" customFormat="1" ht="11.85" hidden="1" customHeight="1">
      <c r="A25" s="23">
        <v>1</v>
      </c>
      <c r="B25" s="79" t="str">
        <f>'[64]2016 свод'!C29</f>
        <v>1227. Услуги по обучению персонала</v>
      </c>
      <c r="C25" s="74" t="str">
        <f>'[64]2016 свод'!D29</f>
        <v>13.1</v>
      </c>
      <c r="D25" s="80" t="str">
        <f>'[64]2016 свод'!E29</f>
        <v>20.01</v>
      </c>
      <c r="E25" s="74" t="str">
        <f>'[64]2016 свод'!F29</f>
        <v>2.10.3.1.</v>
      </c>
      <c r="F25" s="76">
        <f>'[64]2016 свод'!G29</f>
        <v>0</v>
      </c>
      <c r="G25" s="76">
        <f>'[64]2016 свод'!H29</f>
        <v>76000</v>
      </c>
      <c r="H25" s="76">
        <f>'[64]2016 свод'!I29</f>
        <v>5000</v>
      </c>
      <c r="I25" s="76">
        <f>'[64]2016 свод'!J29</f>
        <v>18300</v>
      </c>
      <c r="J25" s="76">
        <f>'[64]2016 свод'!K29</f>
        <v>14000</v>
      </c>
      <c r="K25" s="76">
        <f>'[64]2016 свод'!L29</f>
        <v>0</v>
      </c>
      <c r="L25" s="76">
        <f>'[64]2016 свод'!M29</f>
        <v>16200</v>
      </c>
      <c r="M25" s="76">
        <f>'[64]2016 свод'!N29</f>
        <v>0</v>
      </c>
      <c r="N25" s="76">
        <f>'[64]2016 свод'!O29</f>
        <v>0</v>
      </c>
      <c r="O25" s="76">
        <f>'[64]2016 свод'!P29</f>
        <v>0</v>
      </c>
      <c r="P25" s="76">
        <f>'[64]2016 свод'!Q29</f>
        <v>0</v>
      </c>
      <c r="Q25" s="76">
        <f>'[64]2016 свод'!R29</f>
        <v>0</v>
      </c>
      <c r="R25" s="76">
        <f>'[64]2016 свод'!S29</f>
        <v>0</v>
      </c>
      <c r="S25" s="76">
        <f>'[64]2016 свод'!T29</f>
        <v>0</v>
      </c>
      <c r="T25" s="76">
        <f>'[64]2016 свод'!U29</f>
        <v>0</v>
      </c>
      <c r="U25" s="76">
        <f>'[64]2016 свод'!V29</f>
        <v>0</v>
      </c>
      <c r="V25" s="76">
        <f>'[64]2016 свод'!W29</f>
        <v>0</v>
      </c>
      <c r="W25" s="76">
        <f>'[64]2016 свод'!X29</f>
        <v>0</v>
      </c>
      <c r="X25" s="76">
        <f>'[64]2016 свод'!Y29</f>
        <v>0</v>
      </c>
      <c r="Y25" s="76">
        <f>'[64]2016 свод'!Z29</f>
        <v>0</v>
      </c>
      <c r="Z25" s="76">
        <f>'[64]2016 свод'!AA29</f>
        <v>0</v>
      </c>
      <c r="AA25" s="76">
        <f>'[64]2016 свод'!AB29</f>
        <v>0</v>
      </c>
      <c r="AB25" s="76">
        <f>'[64]2016 свод'!AC29</f>
        <v>0</v>
      </c>
      <c r="AC25" s="76">
        <f>'[64]2016 свод'!AD29</f>
        <v>129500</v>
      </c>
      <c r="AD25" s="77">
        <f t="shared" si="4"/>
        <v>129500</v>
      </c>
      <c r="AE25" s="36">
        <f t="shared" si="5"/>
        <v>0</v>
      </c>
      <c r="AF25" s="36">
        <f t="shared" si="6"/>
        <v>0</v>
      </c>
      <c r="AG25" s="78"/>
    </row>
    <row r="26" spans="1:33" s="81" customFormat="1" ht="11.85" hidden="1" customHeight="1">
      <c r="A26" s="23">
        <v>1</v>
      </c>
      <c r="B26" s="79" t="str">
        <f>'[64]2016 свод'!C30</f>
        <v>1228. Услуги по охране труда и ТБ</v>
      </c>
      <c r="C26" s="74" t="str">
        <f>'[64]2016 свод'!D30</f>
        <v>13.1</v>
      </c>
      <c r="D26" s="80" t="str">
        <f>'[64]2016 свод'!E30</f>
        <v>20.01</v>
      </c>
      <c r="E26" s="74" t="str">
        <f>'[64]2016 свод'!F30</f>
        <v>2.10.3.1.</v>
      </c>
      <c r="F26" s="76">
        <f>'[64]2016 свод'!G30</f>
        <v>26333</v>
      </c>
      <c r="G26" s="76">
        <f>'[64]2016 свод'!H30</f>
        <v>21614.05</v>
      </c>
      <c r="H26" s="76">
        <f>'[64]2016 свод'!I30</f>
        <v>50565.91</v>
      </c>
      <c r="I26" s="76">
        <f>'[64]2016 свод'!J30</f>
        <v>7252</v>
      </c>
      <c r="J26" s="76">
        <f>'[64]2016 свод'!K30</f>
        <v>4194.84</v>
      </c>
      <c r="K26" s="76">
        <f>'[64]2016 свод'!L30</f>
        <v>6059.21</v>
      </c>
      <c r="L26" s="76">
        <f>'[64]2016 свод'!M30</f>
        <v>74036.44</v>
      </c>
      <c r="M26" s="76">
        <f>'[64]2016 свод'!N30</f>
        <v>0</v>
      </c>
      <c r="N26" s="76">
        <f>'[64]2016 свод'!O30</f>
        <v>0</v>
      </c>
      <c r="O26" s="76">
        <f>'[64]2016 свод'!P30</f>
        <v>0</v>
      </c>
      <c r="P26" s="76">
        <f>'[64]2016 свод'!Q30</f>
        <v>0</v>
      </c>
      <c r="Q26" s="76">
        <f>'[64]2016 свод'!R30</f>
        <v>0</v>
      </c>
      <c r="R26" s="76">
        <f>'[64]2016 свод'!S30</f>
        <v>0</v>
      </c>
      <c r="S26" s="76">
        <f>'[64]2016 свод'!T30</f>
        <v>0</v>
      </c>
      <c r="T26" s="76">
        <f>'[64]2016 свод'!U30</f>
        <v>0</v>
      </c>
      <c r="U26" s="76">
        <f>'[64]2016 свод'!V30</f>
        <v>0</v>
      </c>
      <c r="V26" s="76">
        <f>'[64]2016 свод'!W30</f>
        <v>0</v>
      </c>
      <c r="W26" s="76">
        <f>'[64]2016 свод'!X30</f>
        <v>0</v>
      </c>
      <c r="X26" s="76">
        <f>'[64]2016 свод'!Y30</f>
        <v>0</v>
      </c>
      <c r="Y26" s="76">
        <f>'[64]2016 свод'!Z30</f>
        <v>0</v>
      </c>
      <c r="Z26" s="76">
        <f>'[64]2016 свод'!AA30</f>
        <v>0</v>
      </c>
      <c r="AA26" s="76">
        <f>'[64]2016 свод'!AB30</f>
        <v>0</v>
      </c>
      <c r="AB26" s="76">
        <f>'[64]2016 свод'!AC30</f>
        <v>0</v>
      </c>
      <c r="AC26" s="76">
        <f>'[64]2016 свод'!AD30</f>
        <v>190055.45</v>
      </c>
      <c r="AD26" s="77">
        <f t="shared" si="4"/>
        <v>190055.45</v>
      </c>
      <c r="AE26" s="36">
        <f t="shared" si="5"/>
        <v>0</v>
      </c>
      <c r="AF26" s="36">
        <f t="shared" si="6"/>
        <v>0</v>
      </c>
      <c r="AG26" s="78"/>
    </row>
    <row r="27" spans="1:33" s="81" customFormat="1" ht="11.85" hidden="1" customHeight="1" outlineLevel="1">
      <c r="A27" s="23">
        <v>1</v>
      </c>
      <c r="B27" s="79" t="str">
        <f>'[64]2016 свод'!C31</f>
        <v>1234. Расходы на канцелярские товары</v>
      </c>
      <c r="C27" s="74" t="str">
        <f>'[64]2016 свод'!D31</f>
        <v>9.1</v>
      </c>
      <c r="D27" s="80" t="str">
        <f>'[64]2016 свод'!E31</f>
        <v>20.01</v>
      </c>
      <c r="E27" s="74" t="str">
        <f>'[64]2016 свод'!F31</f>
        <v>2.8.3.</v>
      </c>
      <c r="F27" s="76">
        <f>'[64]2016 свод'!G31</f>
        <v>5450</v>
      </c>
      <c r="G27" s="76">
        <f>'[64]2016 свод'!H31</f>
        <v>8470</v>
      </c>
      <c r="H27" s="76">
        <f>'[64]2016 свод'!I31</f>
        <v>8530</v>
      </c>
      <c r="I27" s="76">
        <f>'[64]2016 свод'!J31</f>
        <v>6960</v>
      </c>
      <c r="J27" s="76">
        <f>'[64]2016 свод'!K31</f>
        <v>9060</v>
      </c>
      <c r="K27" s="76">
        <f>'[64]2016 свод'!L31</f>
        <v>1400</v>
      </c>
      <c r="L27" s="76">
        <f>'[64]2016 свод'!M31</f>
        <v>17076</v>
      </c>
      <c r="M27" s="76">
        <f>'[64]2016 свод'!N31</f>
        <v>0</v>
      </c>
      <c r="N27" s="76">
        <f>'[64]2016 свод'!O31</f>
        <v>0</v>
      </c>
      <c r="O27" s="76">
        <f>'[64]2016 свод'!P31</f>
        <v>0</v>
      </c>
      <c r="P27" s="76">
        <f>'[64]2016 свод'!Q31</f>
        <v>0</v>
      </c>
      <c r="Q27" s="76">
        <f>'[64]2016 свод'!R31</f>
        <v>0</v>
      </c>
      <c r="R27" s="76">
        <f>'[64]2016 свод'!S31</f>
        <v>0</v>
      </c>
      <c r="S27" s="76">
        <f>'[64]2016 свод'!T31</f>
        <v>0</v>
      </c>
      <c r="T27" s="76">
        <f>'[64]2016 свод'!U31</f>
        <v>0</v>
      </c>
      <c r="U27" s="76">
        <f>'[64]2016 свод'!V31</f>
        <v>0</v>
      </c>
      <c r="V27" s="76">
        <f>'[64]2016 свод'!W31</f>
        <v>0</v>
      </c>
      <c r="W27" s="76">
        <f>'[64]2016 свод'!X31</f>
        <v>0</v>
      </c>
      <c r="X27" s="76">
        <f>'[64]2016 свод'!Y31</f>
        <v>0</v>
      </c>
      <c r="Y27" s="76">
        <f>'[64]2016 свод'!Z31</f>
        <v>0</v>
      </c>
      <c r="Z27" s="76">
        <f>'[64]2016 свод'!AA31</f>
        <v>0</v>
      </c>
      <c r="AA27" s="76">
        <f>'[64]2016 свод'!AB31</f>
        <v>0</v>
      </c>
      <c r="AB27" s="76">
        <f>'[64]2016 свод'!AC31</f>
        <v>0</v>
      </c>
      <c r="AC27" s="76">
        <f>'[64]2016 свод'!AD31</f>
        <v>56946</v>
      </c>
      <c r="AD27" s="77">
        <f t="shared" si="4"/>
        <v>56946</v>
      </c>
      <c r="AE27" s="36">
        <f t="shared" si="5"/>
        <v>0</v>
      </c>
      <c r="AF27" s="36">
        <f t="shared" si="6"/>
        <v>0</v>
      </c>
      <c r="AG27" s="78"/>
    </row>
    <row r="28" spans="1:33" s="81" customFormat="1" ht="11.85" customHeight="1" outlineLevel="1">
      <c r="A28" s="23">
        <v>1</v>
      </c>
      <c r="B28" s="79" t="str">
        <f>'[64]2016 свод'!C32</f>
        <v>1235. Компенсация за использование личного транспорта в служебных целях</v>
      </c>
      <c r="C28" s="74" t="str">
        <f>'[64]2016 свод'!D32</f>
        <v>6.1</v>
      </c>
      <c r="D28" s="80" t="str">
        <f>'[64]2016 свод'!E32</f>
        <v>20.01</v>
      </c>
      <c r="E28" s="74" t="str">
        <f>'[64]2016 свод'!F32</f>
        <v>2.11.2.</v>
      </c>
      <c r="F28" s="76">
        <f>'[64]2016 свод'!G32</f>
        <v>0</v>
      </c>
      <c r="G28" s="76">
        <f>'[64]2016 свод'!H32</f>
        <v>1415545.5</v>
      </c>
      <c r="H28" s="76">
        <f>'[64]2016 свод'!I32</f>
        <v>1500</v>
      </c>
      <c r="I28" s="76">
        <f>'[64]2016 свод'!J32</f>
        <v>0</v>
      </c>
      <c r="J28" s="76">
        <f>'[64]2016 свод'!K32</f>
        <v>0</v>
      </c>
      <c r="K28" s="76">
        <f>'[64]2016 свод'!L32</f>
        <v>0</v>
      </c>
      <c r="L28" s="76">
        <f>'[64]2016 свод'!M32</f>
        <v>4671.5</v>
      </c>
      <c r="M28" s="76">
        <f>'[64]2016 свод'!N32</f>
        <v>0</v>
      </c>
      <c r="N28" s="76">
        <f>'[64]2016 свод'!O32</f>
        <v>0</v>
      </c>
      <c r="O28" s="76">
        <f>'[64]2016 свод'!P32</f>
        <v>0</v>
      </c>
      <c r="P28" s="76">
        <f>'[64]2016 свод'!Q32</f>
        <v>0</v>
      </c>
      <c r="Q28" s="76">
        <f>'[64]2016 свод'!R32</f>
        <v>0</v>
      </c>
      <c r="R28" s="76">
        <f>'[64]2016 свод'!S32</f>
        <v>0</v>
      </c>
      <c r="S28" s="76">
        <f>'[64]2016 свод'!T32</f>
        <v>0</v>
      </c>
      <c r="T28" s="76">
        <f>'[64]2016 свод'!U32</f>
        <v>0</v>
      </c>
      <c r="U28" s="76">
        <f>'[64]2016 свод'!V32</f>
        <v>0</v>
      </c>
      <c r="V28" s="76">
        <f>'[64]2016 свод'!W32</f>
        <v>0</v>
      </c>
      <c r="W28" s="76">
        <f>'[64]2016 свод'!X32</f>
        <v>0</v>
      </c>
      <c r="X28" s="76">
        <f>'[64]2016 свод'!Y32</f>
        <v>0</v>
      </c>
      <c r="Y28" s="76">
        <f>'[64]2016 свод'!Z32</f>
        <v>0</v>
      </c>
      <c r="Z28" s="76">
        <f>'[64]2016 свод'!AA32</f>
        <v>0</v>
      </c>
      <c r="AA28" s="76">
        <f>'[64]2016 свод'!AB32</f>
        <v>0</v>
      </c>
      <c r="AB28" s="76">
        <f>'[64]2016 свод'!AC32</f>
        <v>0</v>
      </c>
      <c r="AC28" s="76">
        <f>'[64]2016 свод'!AD32</f>
        <v>1421717</v>
      </c>
      <c r="AD28" s="77">
        <f t="shared" si="4"/>
        <v>1421717</v>
      </c>
      <c r="AE28" s="36">
        <f t="shared" si="5"/>
        <v>0</v>
      </c>
      <c r="AF28" s="36">
        <f t="shared" si="6"/>
        <v>0</v>
      </c>
      <c r="AG28" s="78"/>
    </row>
    <row r="29" spans="1:33" s="81" customFormat="1" ht="11.85" hidden="1" customHeight="1" outlineLevel="1">
      <c r="A29" s="23">
        <v>1</v>
      </c>
      <c r="B29" s="79" t="str">
        <f>'[64]2016 свод'!C33</f>
        <v>1401. Стоимость ОС до 40 тыс.руб. инвентарь и хознужды</v>
      </c>
      <c r="C29" s="74" t="str">
        <f>'[64]2016 свод'!D33</f>
        <v>9.1</v>
      </c>
      <c r="D29" s="80" t="str">
        <f>'[64]2016 свод'!E33</f>
        <v>20.01</v>
      </c>
      <c r="E29" s="74" t="str">
        <f>'[64]2016 свод'!F33</f>
        <v>2.8.3.</v>
      </c>
      <c r="F29" s="76">
        <f>'[64]2016 свод'!G33</f>
        <v>5535.67</v>
      </c>
      <c r="G29" s="76">
        <f>'[64]2016 свод'!H33</f>
        <v>308289.11</v>
      </c>
      <c r="H29" s="76">
        <f>'[64]2016 свод'!I33</f>
        <v>177876.81</v>
      </c>
      <c r="I29" s="76">
        <f>'[64]2016 свод'!J33</f>
        <v>46680.99</v>
      </c>
      <c r="J29" s="76">
        <f>'[64]2016 свод'!K33</f>
        <v>175817.4</v>
      </c>
      <c r="K29" s="76">
        <f>'[64]2016 свод'!L33</f>
        <v>16036.99</v>
      </c>
      <c r="L29" s="76">
        <f>'[64]2016 свод'!M33</f>
        <v>492573.13</v>
      </c>
      <c r="M29" s="76">
        <f>'[64]2016 свод'!N33</f>
        <v>0</v>
      </c>
      <c r="N29" s="76">
        <f>'[64]2016 свод'!O33</f>
        <v>0</v>
      </c>
      <c r="O29" s="76">
        <f>'[64]2016 свод'!P33</f>
        <v>0</v>
      </c>
      <c r="P29" s="76">
        <f>'[64]2016 свод'!Q33</f>
        <v>0</v>
      </c>
      <c r="Q29" s="76">
        <f>'[64]2016 свод'!R33</f>
        <v>0</v>
      </c>
      <c r="R29" s="76">
        <f>'[64]2016 свод'!S33</f>
        <v>0</v>
      </c>
      <c r="S29" s="76">
        <f>'[64]2016 свод'!T33</f>
        <v>0</v>
      </c>
      <c r="T29" s="76">
        <f>'[64]2016 свод'!U33</f>
        <v>0</v>
      </c>
      <c r="U29" s="76">
        <f>'[64]2016 свод'!V33</f>
        <v>0</v>
      </c>
      <c r="V29" s="76">
        <f>'[64]2016 свод'!W33</f>
        <v>0</v>
      </c>
      <c r="W29" s="76">
        <f>'[64]2016 свод'!X33</f>
        <v>0</v>
      </c>
      <c r="X29" s="76">
        <f>'[64]2016 свод'!Y33</f>
        <v>0</v>
      </c>
      <c r="Y29" s="76">
        <f>'[64]2016 свод'!Z33</f>
        <v>0</v>
      </c>
      <c r="Z29" s="76">
        <f>'[64]2016 свод'!AA33</f>
        <v>0</v>
      </c>
      <c r="AA29" s="76">
        <f>'[64]2016 свод'!AB33</f>
        <v>628</v>
      </c>
      <c r="AB29" s="76">
        <f>'[64]2016 свод'!AC33</f>
        <v>0</v>
      </c>
      <c r="AC29" s="76">
        <f>'[64]2016 свод'!AD33</f>
        <v>1223438.1000000001</v>
      </c>
      <c r="AD29" s="77">
        <f t="shared" si="4"/>
        <v>1222810.1000000001</v>
      </c>
      <c r="AE29" s="36">
        <f t="shared" si="5"/>
        <v>0</v>
      </c>
      <c r="AF29" s="36">
        <f t="shared" si="6"/>
        <v>0</v>
      </c>
      <c r="AG29" s="78"/>
    </row>
    <row r="30" spans="1:33" s="81" customFormat="1" ht="11.85" hidden="1" customHeight="1">
      <c r="A30" s="23">
        <v>1</v>
      </c>
      <c r="B30" s="79" t="str">
        <f>'[64]2016 свод'!C34</f>
        <v>1402. Расходы на ГСМ для автотранспорта</v>
      </c>
      <c r="C30" s="74" t="str">
        <f>'[64]2016 свод'!D34</f>
        <v>9.1</v>
      </c>
      <c r="D30" s="80" t="str">
        <f>'[64]2016 свод'!E34</f>
        <v>20.01</v>
      </c>
      <c r="E30" s="74" t="str">
        <f>'[64]2016 свод'!F34</f>
        <v>2.7.1.</v>
      </c>
      <c r="F30" s="76">
        <f>'[64]2016 свод'!G34</f>
        <v>0</v>
      </c>
      <c r="G30" s="76">
        <f>'[64]2016 свод'!H34</f>
        <v>6858.78</v>
      </c>
      <c r="H30" s="76">
        <f>'[64]2016 свод'!I34</f>
        <v>0</v>
      </c>
      <c r="I30" s="76">
        <f>'[64]2016 свод'!J34</f>
        <v>0</v>
      </c>
      <c r="J30" s="76">
        <f>'[64]2016 свод'!K34</f>
        <v>0</v>
      </c>
      <c r="K30" s="76">
        <f>'[64]2016 свод'!L34</f>
        <v>0</v>
      </c>
      <c r="L30" s="76">
        <f>'[64]2016 свод'!M34</f>
        <v>264148.14</v>
      </c>
      <c r="M30" s="76">
        <f>'[64]2016 свод'!N34</f>
        <v>0</v>
      </c>
      <c r="N30" s="76">
        <f>'[64]2016 свод'!O34</f>
        <v>0</v>
      </c>
      <c r="O30" s="76">
        <f>'[64]2016 свод'!P34</f>
        <v>0</v>
      </c>
      <c r="P30" s="76">
        <f>'[64]2016 свод'!Q34</f>
        <v>0</v>
      </c>
      <c r="Q30" s="76">
        <f>'[64]2016 свод'!R34</f>
        <v>0</v>
      </c>
      <c r="R30" s="76">
        <f>'[64]2016 свод'!S34</f>
        <v>0</v>
      </c>
      <c r="S30" s="76">
        <f>'[64]2016 свод'!T34</f>
        <v>0</v>
      </c>
      <c r="T30" s="76">
        <f>'[64]2016 свод'!U34</f>
        <v>0</v>
      </c>
      <c r="U30" s="76">
        <f>'[64]2016 свод'!V34</f>
        <v>0</v>
      </c>
      <c r="V30" s="76">
        <f>'[64]2016 свод'!W34</f>
        <v>0</v>
      </c>
      <c r="W30" s="76">
        <f>'[64]2016 свод'!X34</f>
        <v>0</v>
      </c>
      <c r="X30" s="76">
        <f>'[64]2016 свод'!Y34</f>
        <v>0</v>
      </c>
      <c r="Y30" s="76">
        <f>'[64]2016 свод'!Z34</f>
        <v>0</v>
      </c>
      <c r="Z30" s="76">
        <f>'[64]2016 свод'!AA34</f>
        <v>0</v>
      </c>
      <c r="AA30" s="76">
        <f>'[64]2016 свод'!AB34</f>
        <v>0</v>
      </c>
      <c r="AB30" s="76">
        <f>'[64]2016 свод'!AC34</f>
        <v>0</v>
      </c>
      <c r="AC30" s="76">
        <f>'[64]2016 свод'!AD34</f>
        <v>271006.92000000004</v>
      </c>
      <c r="AD30" s="77">
        <f t="shared" si="4"/>
        <v>271006.92000000004</v>
      </c>
      <c r="AE30" s="36">
        <f t="shared" si="5"/>
        <v>0</v>
      </c>
      <c r="AF30" s="36">
        <f t="shared" si="6"/>
        <v>0</v>
      </c>
      <c r="AG30" s="78"/>
    </row>
    <row r="31" spans="1:33" ht="11.85" hidden="1" customHeight="1">
      <c r="A31" s="23">
        <v>1</v>
      </c>
      <c r="B31" s="79" t="str">
        <f>'[64]2016 свод'!C35</f>
        <v>1403. Расходы ГСМ на прочие нужды</v>
      </c>
      <c r="C31" s="74" t="str">
        <f>'[64]2016 свод'!D35</f>
        <v>9.1</v>
      </c>
      <c r="D31" s="80" t="str">
        <f>'[64]2016 свод'!E35</f>
        <v>20.01</v>
      </c>
      <c r="E31" s="74" t="str">
        <f>'[64]2016 свод'!F35</f>
        <v>2.7.1.</v>
      </c>
      <c r="F31" s="76">
        <f>'[64]2016 свод'!G35</f>
        <v>0</v>
      </c>
      <c r="G31" s="76">
        <f>'[64]2016 свод'!H35</f>
        <v>64169.36</v>
      </c>
      <c r="H31" s="76">
        <f>'[64]2016 свод'!I35</f>
        <v>0</v>
      </c>
      <c r="I31" s="76">
        <f>'[64]2016 свод'!J35</f>
        <v>0</v>
      </c>
      <c r="J31" s="76">
        <f>'[64]2016 свод'!K35</f>
        <v>0</v>
      </c>
      <c r="K31" s="76">
        <f>'[64]2016 свод'!L35</f>
        <v>0</v>
      </c>
      <c r="L31" s="76">
        <f>'[64]2016 свод'!M35</f>
        <v>0</v>
      </c>
      <c r="M31" s="76">
        <f>'[64]2016 свод'!N35</f>
        <v>0</v>
      </c>
      <c r="N31" s="76">
        <f>'[64]2016 свод'!O35</f>
        <v>0</v>
      </c>
      <c r="O31" s="76">
        <f>'[64]2016 свод'!P35</f>
        <v>0</v>
      </c>
      <c r="P31" s="76">
        <f>'[64]2016 свод'!Q35</f>
        <v>0</v>
      </c>
      <c r="Q31" s="76">
        <f>'[64]2016 свод'!R35</f>
        <v>0</v>
      </c>
      <c r="R31" s="76">
        <f>'[64]2016 свод'!S35</f>
        <v>0</v>
      </c>
      <c r="S31" s="76">
        <f>'[64]2016 свод'!T35</f>
        <v>0</v>
      </c>
      <c r="T31" s="76">
        <f>'[64]2016 свод'!U35</f>
        <v>0</v>
      </c>
      <c r="U31" s="76">
        <f>'[64]2016 свод'!V35</f>
        <v>0</v>
      </c>
      <c r="V31" s="76">
        <f>'[64]2016 свод'!W35</f>
        <v>0</v>
      </c>
      <c r="W31" s="76">
        <f>'[64]2016 свод'!X35</f>
        <v>0</v>
      </c>
      <c r="X31" s="76">
        <f>'[64]2016 свод'!Y35</f>
        <v>0</v>
      </c>
      <c r="Y31" s="76">
        <f>'[64]2016 свод'!Z35</f>
        <v>0</v>
      </c>
      <c r="Z31" s="76">
        <f>'[64]2016 свод'!AA35</f>
        <v>0</v>
      </c>
      <c r="AA31" s="76">
        <f>'[64]2016 свод'!AB35</f>
        <v>0</v>
      </c>
      <c r="AB31" s="76">
        <f>'[64]2016 свод'!AC35</f>
        <v>0</v>
      </c>
      <c r="AC31" s="76">
        <f>'[64]2016 свод'!AD35</f>
        <v>64169.36</v>
      </c>
      <c r="AD31" s="77">
        <f t="shared" si="4"/>
        <v>64169.36</v>
      </c>
      <c r="AE31" s="36">
        <f t="shared" si="5"/>
        <v>0</v>
      </c>
      <c r="AF31" s="36">
        <f t="shared" si="6"/>
        <v>0</v>
      </c>
      <c r="AG31" s="78"/>
    </row>
    <row r="32" spans="1:33" ht="11.85" hidden="1" customHeight="1" outlineLevel="1">
      <c r="A32" s="23">
        <v>1</v>
      </c>
      <c r="B32" s="79" t="str">
        <f>'[64]2016 свод'!C36</f>
        <v>1404. Расходы ГСМ на ТО(диз.топливо)</v>
      </c>
      <c r="C32" s="74" t="str">
        <f>'[64]2016 свод'!D36</f>
        <v>1.2</v>
      </c>
      <c r="D32" s="80" t="str">
        <f>'[64]2016 свод'!E36</f>
        <v>20.01</v>
      </c>
      <c r="E32" s="74" t="str">
        <f>'[64]2016 свод'!F36</f>
        <v>2.7.1.</v>
      </c>
      <c r="F32" s="76">
        <f>'[64]2016 свод'!G36</f>
        <v>0</v>
      </c>
      <c r="G32" s="76">
        <f>'[64]2016 свод'!H36</f>
        <v>3592.52</v>
      </c>
      <c r="H32" s="76">
        <f>'[64]2016 свод'!I36</f>
        <v>0</v>
      </c>
      <c r="I32" s="76">
        <f>'[64]2016 свод'!J36</f>
        <v>0</v>
      </c>
      <c r="J32" s="76">
        <f>'[64]2016 свод'!K36</f>
        <v>2238.36</v>
      </c>
      <c r="K32" s="76">
        <f>'[64]2016 свод'!L36</f>
        <v>0</v>
      </c>
      <c r="L32" s="76">
        <f>'[64]2016 свод'!M36</f>
        <v>0</v>
      </c>
      <c r="M32" s="76">
        <f>'[64]2016 свод'!N36</f>
        <v>0</v>
      </c>
      <c r="N32" s="76">
        <f>'[64]2016 свод'!O36</f>
        <v>0</v>
      </c>
      <c r="O32" s="76">
        <f>'[64]2016 свод'!P36</f>
        <v>0</v>
      </c>
      <c r="P32" s="76">
        <f>'[64]2016 свод'!Q36</f>
        <v>0</v>
      </c>
      <c r="Q32" s="76">
        <f>'[64]2016 свод'!R36</f>
        <v>0</v>
      </c>
      <c r="R32" s="76">
        <f>'[64]2016 свод'!S36</f>
        <v>0</v>
      </c>
      <c r="S32" s="76">
        <f>'[64]2016 свод'!T36</f>
        <v>0</v>
      </c>
      <c r="T32" s="76">
        <f>'[64]2016 свод'!U36</f>
        <v>0</v>
      </c>
      <c r="U32" s="76">
        <f>'[64]2016 свод'!V36</f>
        <v>0</v>
      </c>
      <c r="V32" s="76">
        <f>'[64]2016 свод'!W36</f>
        <v>0</v>
      </c>
      <c r="W32" s="76">
        <f>'[64]2016 свод'!X36</f>
        <v>0</v>
      </c>
      <c r="X32" s="76">
        <f>'[64]2016 свод'!Y36</f>
        <v>0</v>
      </c>
      <c r="Y32" s="76">
        <f>'[64]2016 свод'!Z36</f>
        <v>0</v>
      </c>
      <c r="Z32" s="76">
        <f>'[64]2016 свод'!AA36</f>
        <v>0</v>
      </c>
      <c r="AA32" s="76">
        <f>'[64]2016 свод'!AB36</f>
        <v>0</v>
      </c>
      <c r="AB32" s="76">
        <f>'[64]2016 свод'!AC36</f>
        <v>0</v>
      </c>
      <c r="AC32" s="76">
        <f>'[64]2016 свод'!AD36</f>
        <v>5830.88</v>
      </c>
      <c r="AD32" s="77">
        <f t="shared" si="4"/>
        <v>5830.88</v>
      </c>
      <c r="AE32" s="36">
        <f t="shared" si="5"/>
        <v>0</v>
      </c>
      <c r="AF32" s="36">
        <f t="shared" si="6"/>
        <v>0</v>
      </c>
      <c r="AG32" s="78"/>
    </row>
    <row r="33" spans="1:33" ht="11.85" hidden="1" customHeight="1">
      <c r="A33" s="23">
        <v>1</v>
      </c>
      <c r="B33" s="79" t="str">
        <f>'[64]2016 свод'!C37</f>
        <v>1405. Расходы ГСМ на ТО(масло)</v>
      </c>
      <c r="C33" s="74" t="str">
        <f>'[64]2016 свод'!D37</f>
        <v>2.1</v>
      </c>
      <c r="D33" s="80" t="str">
        <f>'[64]2016 свод'!E37</f>
        <v>20.01</v>
      </c>
      <c r="E33" s="74" t="str">
        <f>'[64]2016 свод'!F37</f>
        <v>2.7.2.</v>
      </c>
      <c r="F33" s="76">
        <f>'[64]2016 свод'!G37</f>
        <v>122450.61</v>
      </c>
      <c r="G33" s="76">
        <f>'[64]2016 свод'!H37</f>
        <v>2635850.7400000002</v>
      </c>
      <c r="H33" s="76">
        <f>'[64]2016 свод'!I37</f>
        <v>237642.18</v>
      </c>
      <c r="I33" s="76">
        <f>'[64]2016 свод'!J37</f>
        <v>149654.21</v>
      </c>
      <c r="J33" s="76">
        <f>'[64]2016 свод'!K37</f>
        <v>204008.54</v>
      </c>
      <c r="K33" s="76">
        <f>'[64]2016 свод'!L37</f>
        <v>11514.18</v>
      </c>
      <c r="L33" s="76">
        <f>'[64]2016 свод'!M37</f>
        <v>1650778.78</v>
      </c>
      <c r="M33" s="76">
        <f>'[64]2016 свод'!N37</f>
        <v>0</v>
      </c>
      <c r="N33" s="76">
        <f>'[64]2016 свод'!O37</f>
        <v>0</v>
      </c>
      <c r="O33" s="76">
        <f>'[64]2016 свод'!P37</f>
        <v>0</v>
      </c>
      <c r="P33" s="76">
        <f>'[64]2016 свод'!Q37</f>
        <v>0</v>
      </c>
      <c r="Q33" s="76">
        <f>'[64]2016 свод'!R37</f>
        <v>0</v>
      </c>
      <c r="R33" s="76">
        <f>'[64]2016 свод'!S37</f>
        <v>0</v>
      </c>
      <c r="S33" s="76">
        <f>'[64]2016 свод'!T37</f>
        <v>0</v>
      </c>
      <c r="T33" s="76">
        <f>'[64]2016 свод'!U37</f>
        <v>0</v>
      </c>
      <c r="U33" s="76">
        <f>'[64]2016 свод'!V37</f>
        <v>0</v>
      </c>
      <c r="V33" s="76">
        <f>'[64]2016 свод'!W37</f>
        <v>0</v>
      </c>
      <c r="W33" s="76">
        <f>'[64]2016 свод'!X37</f>
        <v>0</v>
      </c>
      <c r="X33" s="76">
        <f>'[64]2016 свод'!Y37</f>
        <v>0</v>
      </c>
      <c r="Y33" s="76">
        <f>'[64]2016 свод'!Z37</f>
        <v>0</v>
      </c>
      <c r="Z33" s="76">
        <f>'[64]2016 свод'!AA37</f>
        <v>0</v>
      </c>
      <c r="AA33" s="76">
        <f>'[64]2016 свод'!AB37</f>
        <v>0</v>
      </c>
      <c r="AB33" s="76">
        <f>'[64]2016 свод'!AC37</f>
        <v>0</v>
      </c>
      <c r="AC33" s="76">
        <f>'[64]2016 свод'!AD37</f>
        <v>5011899.24</v>
      </c>
      <c r="AD33" s="77">
        <f t="shared" si="4"/>
        <v>5011899.24</v>
      </c>
      <c r="AE33" s="36">
        <f t="shared" si="5"/>
        <v>0</v>
      </c>
      <c r="AF33" s="36">
        <f t="shared" si="6"/>
        <v>0</v>
      </c>
      <c r="AG33" s="78"/>
    </row>
    <row r="34" spans="1:33" ht="11.85" hidden="1" customHeight="1">
      <c r="A34" s="23">
        <v>1</v>
      </c>
      <c r="B34" s="79" t="str">
        <f>'[64]2016 свод'!C38</f>
        <v>1406. Расходы ГСМ на ТО(антифриз)</v>
      </c>
      <c r="C34" s="74" t="str">
        <f>'[64]2016 свод'!D38</f>
        <v>1.4</v>
      </c>
      <c r="D34" s="80" t="str">
        <f>'[64]2016 свод'!E38</f>
        <v>20.01</v>
      </c>
      <c r="E34" s="74" t="str">
        <f>'[64]2016 свод'!F38</f>
        <v>2.7.2.</v>
      </c>
      <c r="F34" s="76">
        <f>'[64]2016 свод'!G38</f>
        <v>13112.14</v>
      </c>
      <c r="G34" s="76">
        <f>'[64]2016 свод'!H38</f>
        <v>198311.86</v>
      </c>
      <c r="H34" s="76">
        <f>'[64]2016 свод'!I38</f>
        <v>51129.73</v>
      </c>
      <c r="I34" s="76">
        <f>'[64]2016 свод'!J38</f>
        <v>46941.43</v>
      </c>
      <c r="J34" s="76">
        <f>'[64]2016 свод'!K38</f>
        <v>13864.11</v>
      </c>
      <c r="K34" s="76">
        <f>'[64]2016 свод'!L38</f>
        <v>3229.69</v>
      </c>
      <c r="L34" s="76">
        <f>'[64]2016 свод'!M38</f>
        <v>194201.08</v>
      </c>
      <c r="M34" s="76">
        <f>'[64]2016 свод'!N38</f>
        <v>0</v>
      </c>
      <c r="N34" s="76">
        <f>'[64]2016 свод'!O38</f>
        <v>0</v>
      </c>
      <c r="O34" s="76">
        <f>'[64]2016 свод'!P38</f>
        <v>0</v>
      </c>
      <c r="P34" s="76">
        <f>'[64]2016 свод'!Q38</f>
        <v>0</v>
      </c>
      <c r="Q34" s="76">
        <f>'[64]2016 свод'!R38</f>
        <v>0</v>
      </c>
      <c r="R34" s="76">
        <f>'[64]2016 свод'!S38</f>
        <v>0</v>
      </c>
      <c r="S34" s="76">
        <f>'[64]2016 свод'!T38</f>
        <v>0</v>
      </c>
      <c r="T34" s="76">
        <f>'[64]2016 свод'!U38</f>
        <v>0</v>
      </c>
      <c r="U34" s="76">
        <f>'[64]2016 свод'!V38</f>
        <v>0</v>
      </c>
      <c r="V34" s="76">
        <f>'[64]2016 свод'!W38</f>
        <v>0</v>
      </c>
      <c r="W34" s="76">
        <f>'[64]2016 свод'!X38</f>
        <v>0</v>
      </c>
      <c r="X34" s="76">
        <f>'[64]2016 свод'!Y38</f>
        <v>0</v>
      </c>
      <c r="Y34" s="76">
        <f>'[64]2016 свод'!Z38</f>
        <v>0</v>
      </c>
      <c r="Z34" s="76">
        <f>'[64]2016 свод'!AA38</f>
        <v>0</v>
      </c>
      <c r="AA34" s="76">
        <f>'[64]2016 свод'!AB38</f>
        <v>0</v>
      </c>
      <c r="AB34" s="76">
        <f>'[64]2016 свод'!AC38</f>
        <v>0</v>
      </c>
      <c r="AC34" s="76">
        <f>'[64]2016 свод'!AD38</f>
        <v>520790.03999999992</v>
      </c>
      <c r="AD34" s="77">
        <f t="shared" si="4"/>
        <v>520790.03999999992</v>
      </c>
      <c r="AE34" s="36">
        <f t="shared" si="5"/>
        <v>0</v>
      </c>
      <c r="AF34" s="36">
        <f t="shared" si="6"/>
        <v>0</v>
      </c>
      <c r="AG34" s="78"/>
    </row>
    <row r="35" spans="1:33" ht="11.85" hidden="1" customHeight="1">
      <c r="A35" s="23">
        <v>1</v>
      </c>
      <c r="B35" s="79" t="str">
        <f>'[64]2016 свод'!C39</f>
        <v>1504. Услуги связи</v>
      </c>
      <c r="C35" s="74" t="str">
        <f>'[64]2016 свод'!D39</f>
        <v>13.1</v>
      </c>
      <c r="D35" s="80" t="str">
        <f>'[64]2016 свод'!E39</f>
        <v>20.01</v>
      </c>
      <c r="E35" s="74" t="str">
        <f>'[64]2016 свод'!F39</f>
        <v>2.10.4.</v>
      </c>
      <c r="F35" s="76">
        <f>'[64]2016 свод'!G39</f>
        <v>1703.87</v>
      </c>
      <c r="G35" s="76">
        <f>'[64]2016 свод'!H39</f>
        <v>9065.66</v>
      </c>
      <c r="H35" s="76">
        <f>'[64]2016 свод'!I39</f>
        <v>17406.91</v>
      </c>
      <c r="I35" s="76">
        <f>'[64]2016 свод'!J39</f>
        <v>10048.030000000001</v>
      </c>
      <c r="J35" s="76">
        <f>'[64]2016 свод'!K39</f>
        <v>31438.89</v>
      </c>
      <c r="K35" s="76">
        <f>'[64]2016 свод'!L39</f>
        <v>0</v>
      </c>
      <c r="L35" s="76">
        <f>'[64]2016 свод'!M39</f>
        <v>32408.59</v>
      </c>
      <c r="M35" s="76">
        <f>'[64]2016 свод'!N39</f>
        <v>0</v>
      </c>
      <c r="N35" s="76">
        <f>'[64]2016 свод'!O39</f>
        <v>0</v>
      </c>
      <c r="O35" s="76">
        <f>'[64]2016 свод'!P39</f>
        <v>0</v>
      </c>
      <c r="P35" s="76">
        <f>'[64]2016 свод'!Q39</f>
        <v>0</v>
      </c>
      <c r="Q35" s="76">
        <f>'[64]2016 свод'!R39</f>
        <v>0</v>
      </c>
      <c r="R35" s="76">
        <f>'[64]2016 свод'!S39</f>
        <v>0</v>
      </c>
      <c r="S35" s="76">
        <f>'[64]2016 свод'!T39</f>
        <v>0</v>
      </c>
      <c r="T35" s="76">
        <f>'[64]2016 свод'!U39</f>
        <v>0</v>
      </c>
      <c r="U35" s="76">
        <f>'[64]2016 свод'!V39</f>
        <v>0</v>
      </c>
      <c r="V35" s="76">
        <f>'[64]2016 свод'!W39</f>
        <v>0</v>
      </c>
      <c r="W35" s="76">
        <f>'[64]2016 свод'!X39</f>
        <v>0</v>
      </c>
      <c r="X35" s="76">
        <f>'[64]2016 свод'!Y39</f>
        <v>10.96</v>
      </c>
      <c r="Y35" s="76">
        <f>'[64]2016 свод'!Z39</f>
        <v>0</v>
      </c>
      <c r="Z35" s="76">
        <f>'[64]2016 свод'!AA39</f>
        <v>0</v>
      </c>
      <c r="AA35" s="76">
        <f>'[64]2016 свод'!AB39</f>
        <v>0</v>
      </c>
      <c r="AB35" s="76">
        <f>'[64]2016 свод'!AC39</f>
        <v>0</v>
      </c>
      <c r="AC35" s="76">
        <f>'[64]2016 свод'!AD39</f>
        <v>102082.91</v>
      </c>
      <c r="AD35" s="77">
        <f t="shared" si="4"/>
        <v>102071.95</v>
      </c>
      <c r="AE35" s="36">
        <f t="shared" si="5"/>
        <v>0</v>
      </c>
      <c r="AF35" s="36">
        <f t="shared" si="6"/>
        <v>0</v>
      </c>
      <c r="AG35" s="78"/>
    </row>
    <row r="36" spans="1:33" ht="11.85" hidden="1" customHeight="1">
      <c r="A36" s="23">
        <v>1</v>
      </c>
      <c r="B36" s="79" t="str">
        <f>'[64]2016 свод'!C40</f>
        <v>1510. Услуги связи (интернет)</v>
      </c>
      <c r="C36" s="74" t="str">
        <f>'[64]2016 свод'!D40</f>
        <v>13.1</v>
      </c>
      <c r="D36" s="80" t="str">
        <f>'[64]2016 свод'!E40</f>
        <v>20.01</v>
      </c>
      <c r="E36" s="74" t="str">
        <f>'[64]2016 свод'!F40</f>
        <v>2.10.4.</v>
      </c>
      <c r="F36" s="76">
        <f>'[64]2016 свод'!G40</f>
        <v>8384.82</v>
      </c>
      <c r="G36" s="76">
        <f>'[64]2016 свод'!H40</f>
        <v>80005.899999999994</v>
      </c>
      <c r="H36" s="76">
        <f>'[64]2016 свод'!I40</f>
        <v>0</v>
      </c>
      <c r="I36" s="76">
        <f>'[64]2016 свод'!J40</f>
        <v>0</v>
      </c>
      <c r="J36" s="76">
        <f>'[64]2016 свод'!K40</f>
        <v>0</v>
      </c>
      <c r="K36" s="76">
        <f>'[64]2016 свод'!L40</f>
        <v>0</v>
      </c>
      <c r="L36" s="76">
        <f>'[64]2016 свод'!M40</f>
        <v>0</v>
      </c>
      <c r="M36" s="76">
        <f>'[64]2016 свод'!N40</f>
        <v>0</v>
      </c>
      <c r="N36" s="76">
        <f>'[64]2016 свод'!O40</f>
        <v>0</v>
      </c>
      <c r="O36" s="76">
        <f>'[64]2016 свод'!P40</f>
        <v>0</v>
      </c>
      <c r="P36" s="76">
        <f>'[64]2016 свод'!Q40</f>
        <v>0</v>
      </c>
      <c r="Q36" s="76">
        <f>'[64]2016 свод'!R40</f>
        <v>0</v>
      </c>
      <c r="R36" s="76">
        <f>'[64]2016 свод'!S40</f>
        <v>0</v>
      </c>
      <c r="S36" s="76">
        <f>'[64]2016 свод'!T40</f>
        <v>0</v>
      </c>
      <c r="T36" s="76">
        <f>'[64]2016 свод'!U40</f>
        <v>0</v>
      </c>
      <c r="U36" s="76">
        <f>'[64]2016 свод'!V40</f>
        <v>0</v>
      </c>
      <c r="V36" s="76">
        <f>'[64]2016 свод'!W40</f>
        <v>0</v>
      </c>
      <c r="W36" s="76">
        <f>'[64]2016 свод'!X40</f>
        <v>0</v>
      </c>
      <c r="X36" s="76">
        <f>'[64]2016 свод'!Y40</f>
        <v>0</v>
      </c>
      <c r="Y36" s="76">
        <f>'[64]2016 свод'!Z40</f>
        <v>0</v>
      </c>
      <c r="Z36" s="76">
        <f>'[64]2016 свод'!AA40</f>
        <v>0</v>
      </c>
      <c r="AA36" s="76">
        <f>'[64]2016 свод'!AB40</f>
        <v>0</v>
      </c>
      <c r="AB36" s="76">
        <f>'[64]2016 свод'!AC40</f>
        <v>0</v>
      </c>
      <c r="AC36" s="76">
        <f>'[64]2016 свод'!AD40</f>
        <v>88390.720000000001</v>
      </c>
      <c r="AD36" s="77">
        <f t="shared" si="4"/>
        <v>88390.720000000001</v>
      </c>
      <c r="AE36" s="36">
        <f t="shared" si="5"/>
        <v>0</v>
      </c>
      <c r="AF36" s="36">
        <f t="shared" si="6"/>
        <v>0</v>
      </c>
      <c r="AG36" s="78"/>
    </row>
    <row r="37" spans="1:33" ht="11.85" hidden="1" customHeight="1">
      <c r="A37" s="23">
        <v>1</v>
      </c>
      <c r="B37" s="79" t="str">
        <f>'[64]2016 свод'!C41</f>
        <v>1511. Услуги связи (мобильн.связь)</v>
      </c>
      <c r="C37" s="74" t="str">
        <f>'[64]2016 свод'!D41</f>
        <v>13.1</v>
      </c>
      <c r="D37" s="80" t="str">
        <f>'[64]2016 свод'!E41</f>
        <v>20.01</v>
      </c>
      <c r="E37" s="74" t="str">
        <f>'[64]2016 свод'!F41</f>
        <v>2.10.4.</v>
      </c>
      <c r="F37" s="76">
        <f>'[64]2016 свод'!G41</f>
        <v>0</v>
      </c>
      <c r="G37" s="76">
        <f>'[64]2016 свод'!H41</f>
        <v>0</v>
      </c>
      <c r="H37" s="76">
        <f>'[64]2016 свод'!I41</f>
        <v>0</v>
      </c>
      <c r="I37" s="76">
        <f>'[64]2016 свод'!J41</f>
        <v>49.2</v>
      </c>
      <c r="J37" s="76">
        <f>'[64]2016 свод'!K41</f>
        <v>0</v>
      </c>
      <c r="K37" s="76">
        <f>'[64]2016 свод'!L41</f>
        <v>0</v>
      </c>
      <c r="L37" s="76">
        <f>'[64]2016 свод'!M41</f>
        <v>8852.42</v>
      </c>
      <c r="M37" s="76">
        <f>'[64]2016 свод'!N41</f>
        <v>0</v>
      </c>
      <c r="N37" s="76">
        <f>'[64]2016 свод'!O41</f>
        <v>0</v>
      </c>
      <c r="O37" s="76">
        <f>'[64]2016 свод'!P41</f>
        <v>0</v>
      </c>
      <c r="P37" s="76">
        <f>'[64]2016 свод'!Q41</f>
        <v>0</v>
      </c>
      <c r="Q37" s="76">
        <f>'[64]2016 свод'!R41</f>
        <v>0</v>
      </c>
      <c r="R37" s="76">
        <f>'[64]2016 свод'!S41</f>
        <v>0</v>
      </c>
      <c r="S37" s="76">
        <f>'[64]2016 свод'!T41</f>
        <v>0</v>
      </c>
      <c r="T37" s="76">
        <f>'[64]2016 свод'!U41</f>
        <v>0</v>
      </c>
      <c r="U37" s="76">
        <f>'[64]2016 свод'!V41</f>
        <v>0</v>
      </c>
      <c r="V37" s="76">
        <f>'[64]2016 свод'!W41</f>
        <v>0</v>
      </c>
      <c r="W37" s="76">
        <f>'[64]2016 свод'!X41</f>
        <v>0</v>
      </c>
      <c r="X37" s="76">
        <f>'[64]2016 свод'!Y41</f>
        <v>0</v>
      </c>
      <c r="Y37" s="76">
        <f>'[64]2016 свод'!Z41</f>
        <v>0</v>
      </c>
      <c r="Z37" s="76">
        <f>'[64]2016 свод'!AA41</f>
        <v>0</v>
      </c>
      <c r="AA37" s="76">
        <f>'[64]2016 свод'!AB41</f>
        <v>0</v>
      </c>
      <c r="AB37" s="76">
        <f>'[64]2016 свод'!AC41</f>
        <v>0</v>
      </c>
      <c r="AC37" s="76">
        <f>'[64]2016 свод'!AD41</f>
        <v>8901.6200000000008</v>
      </c>
      <c r="AD37" s="77">
        <f t="shared" si="4"/>
        <v>8901.6200000000008</v>
      </c>
      <c r="AE37" s="36">
        <f t="shared" si="5"/>
        <v>0</v>
      </c>
      <c r="AF37" s="36">
        <f t="shared" si="6"/>
        <v>0</v>
      </c>
      <c r="AG37" s="78"/>
    </row>
    <row r="38" spans="1:33" ht="11.85" hidden="1" customHeight="1">
      <c r="A38" s="23">
        <v>1</v>
      </c>
      <c r="B38" s="79" t="str">
        <f>'[64]2016 свод'!C42</f>
        <v>1518. Почтово-телеграфные расходы</v>
      </c>
      <c r="C38" s="74" t="str">
        <f>'[64]2016 свод'!D42</f>
        <v>13.1</v>
      </c>
      <c r="D38" s="80" t="str">
        <f>'[64]2016 свод'!E42</f>
        <v>20.01</v>
      </c>
      <c r="E38" s="74" t="str">
        <f>'[64]2016 свод'!F42</f>
        <v>2.10.4.</v>
      </c>
      <c r="F38" s="76">
        <f>'[64]2016 свод'!G42</f>
        <v>0</v>
      </c>
      <c r="G38" s="76">
        <f>'[64]2016 свод'!H42</f>
        <v>1725.82</v>
      </c>
      <c r="H38" s="76">
        <f>'[64]2016 свод'!I42</f>
        <v>1105.44</v>
      </c>
      <c r="I38" s="76">
        <f>'[64]2016 свод'!J42</f>
        <v>851.5</v>
      </c>
      <c r="J38" s="76">
        <f>'[64]2016 свод'!K42</f>
        <v>0</v>
      </c>
      <c r="K38" s="76">
        <f>'[64]2016 свод'!L42</f>
        <v>0</v>
      </c>
      <c r="L38" s="76">
        <f>'[64]2016 свод'!M42</f>
        <v>0</v>
      </c>
      <c r="M38" s="76">
        <f>'[64]2016 свод'!N42</f>
        <v>0</v>
      </c>
      <c r="N38" s="76">
        <f>'[64]2016 свод'!O42</f>
        <v>0</v>
      </c>
      <c r="O38" s="76">
        <f>'[64]2016 свод'!P42</f>
        <v>0</v>
      </c>
      <c r="P38" s="76">
        <f>'[64]2016 свод'!Q42</f>
        <v>0</v>
      </c>
      <c r="Q38" s="76">
        <f>'[64]2016 свод'!R42</f>
        <v>0</v>
      </c>
      <c r="R38" s="76">
        <f>'[64]2016 свод'!S42</f>
        <v>0</v>
      </c>
      <c r="S38" s="76">
        <f>'[64]2016 свод'!T42</f>
        <v>0</v>
      </c>
      <c r="T38" s="76">
        <f>'[64]2016 свод'!U42</f>
        <v>0</v>
      </c>
      <c r="U38" s="76">
        <f>'[64]2016 свод'!V42</f>
        <v>0</v>
      </c>
      <c r="V38" s="76">
        <f>'[64]2016 свод'!W42</f>
        <v>0</v>
      </c>
      <c r="W38" s="76">
        <f>'[64]2016 свод'!X42</f>
        <v>0</v>
      </c>
      <c r="X38" s="76">
        <f>'[64]2016 свод'!Y42</f>
        <v>0</v>
      </c>
      <c r="Y38" s="76">
        <f>'[64]2016 свод'!Z42</f>
        <v>0</v>
      </c>
      <c r="Z38" s="76">
        <f>'[64]2016 свод'!AA42</f>
        <v>0</v>
      </c>
      <c r="AA38" s="76">
        <f>'[64]2016 свод'!AB42</f>
        <v>0</v>
      </c>
      <c r="AB38" s="76">
        <f>'[64]2016 свод'!AC42</f>
        <v>0</v>
      </c>
      <c r="AC38" s="76">
        <f>'[64]2016 свод'!AD42</f>
        <v>3682.76</v>
      </c>
      <c r="AD38" s="77">
        <f t="shared" si="4"/>
        <v>3682.76</v>
      </c>
      <c r="AE38" s="36">
        <f t="shared" si="5"/>
        <v>0</v>
      </c>
      <c r="AF38" s="36">
        <f t="shared" si="6"/>
        <v>0</v>
      </c>
      <c r="AG38" s="78"/>
    </row>
    <row r="39" spans="1:33" ht="11.85" hidden="1" customHeight="1">
      <c r="A39" s="23">
        <v>1</v>
      </c>
      <c r="B39" s="79" t="str">
        <f>'[64]2016 свод'!C43</f>
        <v>1521. Вывоз ТБО</v>
      </c>
      <c r="C39" s="74" t="str">
        <f>'[64]2016 свод'!D43</f>
        <v>13.1</v>
      </c>
      <c r="D39" s="80" t="str">
        <f>'[64]2016 свод'!E43</f>
        <v>20.01</v>
      </c>
      <c r="E39" s="74" t="str">
        <f>'[64]2016 свод'!F43</f>
        <v>2.10.1.3.</v>
      </c>
      <c r="F39" s="76">
        <f>'[64]2016 свод'!G43</f>
        <v>0</v>
      </c>
      <c r="G39" s="76">
        <f>'[64]2016 свод'!H43</f>
        <v>14702.08</v>
      </c>
      <c r="H39" s="76">
        <f>'[64]2016 свод'!I43</f>
        <v>1131.06</v>
      </c>
      <c r="I39" s="76">
        <f>'[64]2016 свод'!J43</f>
        <v>0</v>
      </c>
      <c r="J39" s="76">
        <f>'[64]2016 свод'!K43</f>
        <v>3110.39</v>
      </c>
      <c r="K39" s="76">
        <f>'[64]2016 свод'!L43</f>
        <v>0</v>
      </c>
      <c r="L39" s="76">
        <f>'[64]2016 свод'!M43</f>
        <v>3291.76</v>
      </c>
      <c r="M39" s="76">
        <f>'[64]2016 свод'!N43</f>
        <v>0</v>
      </c>
      <c r="N39" s="76">
        <f>'[64]2016 свод'!O43</f>
        <v>0</v>
      </c>
      <c r="O39" s="76">
        <f>'[64]2016 свод'!P43</f>
        <v>0</v>
      </c>
      <c r="P39" s="76">
        <f>'[64]2016 свод'!Q43</f>
        <v>0</v>
      </c>
      <c r="Q39" s="76">
        <f>'[64]2016 свод'!R43</f>
        <v>0</v>
      </c>
      <c r="R39" s="76">
        <f>'[64]2016 свод'!S43</f>
        <v>0</v>
      </c>
      <c r="S39" s="76">
        <f>'[64]2016 свод'!T43</f>
        <v>0</v>
      </c>
      <c r="T39" s="76">
        <f>'[64]2016 свод'!U43</f>
        <v>0</v>
      </c>
      <c r="U39" s="76">
        <f>'[64]2016 свод'!V43</f>
        <v>0</v>
      </c>
      <c r="V39" s="76">
        <f>'[64]2016 свод'!W43</f>
        <v>0</v>
      </c>
      <c r="W39" s="76">
        <f>'[64]2016 свод'!X43</f>
        <v>0</v>
      </c>
      <c r="X39" s="76">
        <f>'[64]2016 свод'!Y43</f>
        <v>0</v>
      </c>
      <c r="Y39" s="76">
        <f>'[64]2016 свод'!Z43</f>
        <v>0</v>
      </c>
      <c r="Z39" s="76">
        <f>'[64]2016 свод'!AA43</f>
        <v>0</v>
      </c>
      <c r="AA39" s="76">
        <f>'[64]2016 свод'!AB43</f>
        <v>0</v>
      </c>
      <c r="AB39" s="76">
        <f>'[64]2016 свод'!AC43</f>
        <v>0</v>
      </c>
      <c r="AC39" s="76">
        <f>'[64]2016 свод'!AD43</f>
        <v>22235.29</v>
      </c>
      <c r="AD39" s="77">
        <f t="shared" si="4"/>
        <v>22235.29</v>
      </c>
      <c r="AE39" s="36">
        <f t="shared" si="5"/>
        <v>0</v>
      </c>
      <c r="AF39" s="36">
        <f t="shared" si="6"/>
        <v>0</v>
      </c>
      <c r="AG39" s="78"/>
    </row>
    <row r="40" spans="1:33" ht="11.85" hidden="1" customHeight="1">
      <c r="A40" s="23">
        <v>1</v>
      </c>
      <c r="B40" s="79" t="str">
        <f>'[64]2016 свод'!C44</f>
        <v>1524. Услуги по охране окружающей среды</v>
      </c>
      <c r="C40" s="74" t="str">
        <f>'[64]2016 свод'!D44</f>
        <v>13.1</v>
      </c>
      <c r="D40" s="80" t="str">
        <f>'[64]2016 свод'!E44</f>
        <v>20.01</v>
      </c>
      <c r="E40" s="74" t="str">
        <f>'[64]2016 свод'!F44</f>
        <v>2.10.3.5.</v>
      </c>
      <c r="F40" s="76">
        <f>'[64]2016 свод'!G44</f>
        <v>60000</v>
      </c>
      <c r="G40" s="76">
        <f>'[64]2016 свод'!H44</f>
        <v>70000</v>
      </c>
      <c r="H40" s="76">
        <f>'[64]2016 свод'!I44</f>
        <v>70000</v>
      </c>
      <c r="I40" s="76">
        <f>'[64]2016 свод'!J44</f>
        <v>0</v>
      </c>
      <c r="J40" s="76">
        <f>'[64]2016 свод'!K44</f>
        <v>60000</v>
      </c>
      <c r="K40" s="76">
        <f>'[64]2016 свод'!L44</f>
        <v>70000</v>
      </c>
      <c r="L40" s="76">
        <f>'[64]2016 свод'!M44</f>
        <v>50000</v>
      </c>
      <c r="M40" s="76">
        <f>'[64]2016 свод'!N44</f>
        <v>0</v>
      </c>
      <c r="N40" s="76">
        <f>'[64]2016 свод'!O44</f>
        <v>0</v>
      </c>
      <c r="O40" s="76">
        <f>'[64]2016 свод'!P44</f>
        <v>0</v>
      </c>
      <c r="P40" s="76">
        <f>'[64]2016 свод'!Q44</f>
        <v>0</v>
      </c>
      <c r="Q40" s="76">
        <f>'[64]2016 свод'!R44</f>
        <v>0</v>
      </c>
      <c r="R40" s="76">
        <f>'[64]2016 свод'!S44</f>
        <v>0</v>
      </c>
      <c r="S40" s="76">
        <f>'[64]2016 свод'!T44</f>
        <v>0</v>
      </c>
      <c r="T40" s="76">
        <f>'[64]2016 свод'!U44</f>
        <v>0</v>
      </c>
      <c r="U40" s="76">
        <f>'[64]2016 свод'!V44</f>
        <v>0</v>
      </c>
      <c r="V40" s="76">
        <f>'[64]2016 свод'!W44</f>
        <v>0</v>
      </c>
      <c r="W40" s="76">
        <f>'[64]2016 свод'!X44</f>
        <v>0</v>
      </c>
      <c r="X40" s="76">
        <f>'[64]2016 свод'!Y44</f>
        <v>0</v>
      </c>
      <c r="Y40" s="76">
        <f>'[64]2016 свод'!Z44</f>
        <v>0</v>
      </c>
      <c r="Z40" s="76">
        <f>'[64]2016 свод'!AA44</f>
        <v>0</v>
      </c>
      <c r="AA40" s="76">
        <f>'[64]2016 свод'!AB44</f>
        <v>0</v>
      </c>
      <c r="AB40" s="76">
        <f>'[64]2016 свод'!AC44</f>
        <v>0</v>
      </c>
      <c r="AC40" s="76">
        <f>'[64]2016 свод'!AD44</f>
        <v>380000</v>
      </c>
      <c r="AD40" s="77">
        <f t="shared" si="4"/>
        <v>380000</v>
      </c>
      <c r="AE40" s="36">
        <f t="shared" si="5"/>
        <v>0</v>
      </c>
      <c r="AF40" s="36">
        <f t="shared" si="6"/>
        <v>0</v>
      </c>
      <c r="AG40" s="78"/>
    </row>
    <row r="41" spans="1:33" ht="11.85" hidden="1" customHeight="1" outlineLevel="1">
      <c r="A41" s="23">
        <v>1</v>
      </c>
      <c r="B41" s="79" t="str">
        <f>'[64]2016 свод'!C45</f>
        <v>1527. РБП по страхованию имущества</v>
      </c>
      <c r="C41" s="74" t="str">
        <f>'[64]2016 свод'!D45</f>
        <v>10.1</v>
      </c>
      <c r="D41" s="80" t="str">
        <f>'[64]2016 свод'!E45</f>
        <v>20.01</v>
      </c>
      <c r="E41" s="74" t="str">
        <f>'[64]2016 свод'!F45</f>
        <v>2.10.3.5.</v>
      </c>
      <c r="F41" s="76">
        <f>'[64]2016 свод'!G45</f>
        <v>0</v>
      </c>
      <c r="G41" s="76">
        <f>'[64]2016 свод'!H45</f>
        <v>79392.679999999993</v>
      </c>
      <c r="H41" s="76">
        <f>'[64]2016 свод'!I45</f>
        <v>0</v>
      </c>
      <c r="I41" s="76">
        <f>'[64]2016 свод'!J45</f>
        <v>0</v>
      </c>
      <c r="J41" s="76">
        <f>'[64]2016 свод'!K45</f>
        <v>0</v>
      </c>
      <c r="K41" s="76">
        <f>'[64]2016 свод'!L45</f>
        <v>0</v>
      </c>
      <c r="L41" s="76">
        <f>'[64]2016 свод'!M45</f>
        <v>8694.59</v>
      </c>
      <c r="M41" s="76">
        <f>'[64]2016 свод'!N45</f>
        <v>0</v>
      </c>
      <c r="N41" s="76">
        <f>'[64]2016 свод'!O45</f>
        <v>0</v>
      </c>
      <c r="O41" s="76">
        <f>'[64]2016 свод'!P45</f>
        <v>0</v>
      </c>
      <c r="P41" s="76">
        <f>'[64]2016 свод'!Q45</f>
        <v>0</v>
      </c>
      <c r="Q41" s="76">
        <f>'[64]2016 свод'!R45</f>
        <v>0</v>
      </c>
      <c r="R41" s="76">
        <f>'[64]2016 свод'!S45</f>
        <v>0</v>
      </c>
      <c r="S41" s="76">
        <f>'[64]2016 свод'!T45</f>
        <v>0</v>
      </c>
      <c r="T41" s="76">
        <f>'[64]2016 свод'!U45</f>
        <v>0</v>
      </c>
      <c r="U41" s="76">
        <f>'[64]2016 свод'!V45</f>
        <v>0</v>
      </c>
      <c r="V41" s="76">
        <f>'[64]2016 свод'!W45</f>
        <v>0</v>
      </c>
      <c r="W41" s="76">
        <f>'[64]2016 свод'!X45</f>
        <v>0</v>
      </c>
      <c r="X41" s="76">
        <f>'[64]2016 свод'!Y45</f>
        <v>0</v>
      </c>
      <c r="Y41" s="76">
        <f>'[64]2016 свод'!Z45</f>
        <v>0</v>
      </c>
      <c r="Z41" s="76">
        <f>'[64]2016 свод'!AA45</f>
        <v>0</v>
      </c>
      <c r="AA41" s="76">
        <f>'[64]2016 свод'!AB45</f>
        <v>0</v>
      </c>
      <c r="AB41" s="76">
        <f>'[64]2016 свод'!AC45</f>
        <v>0</v>
      </c>
      <c r="AC41" s="76">
        <f>'[64]2016 свод'!AD45</f>
        <v>88087.26999999999</v>
      </c>
      <c r="AD41" s="77">
        <f t="shared" si="4"/>
        <v>88087.26999999999</v>
      </c>
      <c r="AE41" s="36">
        <f t="shared" si="5"/>
        <v>0</v>
      </c>
      <c r="AF41" s="36">
        <f t="shared" si="6"/>
        <v>0</v>
      </c>
      <c r="AG41" s="78"/>
    </row>
    <row r="42" spans="1:33" ht="11.85" hidden="1" customHeight="1">
      <c r="A42" s="23">
        <v>1</v>
      </c>
      <c r="B42" s="79" t="str">
        <f>'[64]2016 свод'!C46</f>
        <v>1532. Размещение бытовых отходов</v>
      </c>
      <c r="C42" s="74" t="str">
        <f>'[64]2016 свод'!D46</f>
        <v>13.1</v>
      </c>
      <c r="D42" s="80" t="str">
        <f>'[64]2016 свод'!E46</f>
        <v>20.01</v>
      </c>
      <c r="E42" s="74" t="str">
        <f>'[64]2016 свод'!F46</f>
        <v>2.10.1.3.</v>
      </c>
      <c r="F42" s="76">
        <f>'[64]2016 свод'!G46</f>
        <v>0</v>
      </c>
      <c r="G42" s="76">
        <f>'[64]2016 свод'!H46</f>
        <v>6665.49</v>
      </c>
      <c r="H42" s="76">
        <f>'[64]2016 свод'!I46</f>
        <v>0</v>
      </c>
      <c r="I42" s="76">
        <f>'[64]2016 свод'!J46</f>
        <v>0</v>
      </c>
      <c r="J42" s="76">
        <f>'[64]2016 свод'!K46</f>
        <v>0</v>
      </c>
      <c r="K42" s="76">
        <f>'[64]2016 свод'!L46</f>
        <v>0</v>
      </c>
      <c r="L42" s="76">
        <f>'[64]2016 свод'!M46</f>
        <v>0</v>
      </c>
      <c r="M42" s="76">
        <f>'[64]2016 свод'!N46</f>
        <v>0</v>
      </c>
      <c r="N42" s="76">
        <f>'[64]2016 свод'!O46</f>
        <v>0</v>
      </c>
      <c r="O42" s="76">
        <f>'[64]2016 свод'!P46</f>
        <v>0</v>
      </c>
      <c r="P42" s="76">
        <f>'[64]2016 свод'!Q46</f>
        <v>0</v>
      </c>
      <c r="Q42" s="76">
        <f>'[64]2016 свод'!R46</f>
        <v>0</v>
      </c>
      <c r="R42" s="76">
        <f>'[64]2016 свод'!S46</f>
        <v>0</v>
      </c>
      <c r="S42" s="76">
        <f>'[64]2016 свод'!T46</f>
        <v>0</v>
      </c>
      <c r="T42" s="76">
        <f>'[64]2016 свод'!U46</f>
        <v>0</v>
      </c>
      <c r="U42" s="76">
        <f>'[64]2016 свод'!V46</f>
        <v>0</v>
      </c>
      <c r="V42" s="76">
        <f>'[64]2016 свод'!W46</f>
        <v>0</v>
      </c>
      <c r="W42" s="76">
        <f>'[64]2016 свод'!X46</f>
        <v>0</v>
      </c>
      <c r="X42" s="76">
        <f>'[64]2016 свод'!Y46</f>
        <v>0</v>
      </c>
      <c r="Y42" s="76">
        <f>'[64]2016 свод'!Z46</f>
        <v>0</v>
      </c>
      <c r="Z42" s="76">
        <f>'[64]2016 свод'!AA46</f>
        <v>0</v>
      </c>
      <c r="AA42" s="76">
        <f>'[64]2016 свод'!AB46</f>
        <v>0</v>
      </c>
      <c r="AB42" s="76">
        <f>'[64]2016 свод'!AC46</f>
        <v>0</v>
      </c>
      <c r="AC42" s="76">
        <f>'[64]2016 свод'!AD46</f>
        <v>6665.49</v>
      </c>
      <c r="AD42" s="77">
        <f t="shared" si="4"/>
        <v>6665.49</v>
      </c>
      <c r="AE42" s="36">
        <f t="shared" si="5"/>
        <v>0</v>
      </c>
      <c r="AF42" s="36">
        <f t="shared" si="6"/>
        <v>0</v>
      </c>
      <c r="AG42" s="78"/>
    </row>
    <row r="43" spans="1:33" ht="11.85" hidden="1" customHeight="1">
      <c r="A43" s="23">
        <v>1</v>
      </c>
      <c r="B43" s="79" t="str">
        <f>'[64]2016 свод'!C47</f>
        <v>1535. Плата за негативное воздейсвие на окр.среду</v>
      </c>
      <c r="C43" s="74" t="str">
        <f>'[64]2016 свод'!D47</f>
        <v>11.1</v>
      </c>
      <c r="D43" s="80" t="str">
        <f>'[64]2016 свод'!E47</f>
        <v>20.01</v>
      </c>
      <c r="E43" s="74" t="str">
        <f>'[64]2016 свод'!F47</f>
        <v>2.3.3.</v>
      </c>
      <c r="F43" s="76">
        <f>'[64]2016 свод'!G47</f>
        <v>5163.18</v>
      </c>
      <c r="G43" s="76">
        <f>'[64]2016 свод'!H47</f>
        <v>32989.08</v>
      </c>
      <c r="H43" s="76">
        <f>'[64]2016 свод'!I47</f>
        <v>9275.7900000000009</v>
      </c>
      <c r="I43" s="76">
        <f>'[64]2016 свод'!J47</f>
        <v>5642.28</v>
      </c>
      <c r="J43" s="76">
        <f>'[64]2016 свод'!K47</f>
        <v>9134.7900000000009</v>
      </c>
      <c r="K43" s="76">
        <f>'[64]2016 свод'!L47</f>
        <v>515.30999999999995</v>
      </c>
      <c r="L43" s="76">
        <f>'[64]2016 свод'!M47</f>
        <v>47704.86</v>
      </c>
      <c r="M43" s="76">
        <f>'[64]2016 свод'!N47</f>
        <v>0</v>
      </c>
      <c r="N43" s="76">
        <f>'[64]2016 свод'!O47</f>
        <v>0</v>
      </c>
      <c r="O43" s="76">
        <f>'[64]2016 свод'!P47</f>
        <v>0</v>
      </c>
      <c r="P43" s="76">
        <f>'[64]2016 свод'!Q47</f>
        <v>0</v>
      </c>
      <c r="Q43" s="76">
        <f>'[64]2016 свод'!R47</f>
        <v>0</v>
      </c>
      <c r="R43" s="76">
        <f>'[64]2016 свод'!S47</f>
        <v>0</v>
      </c>
      <c r="S43" s="76">
        <f>'[64]2016 свод'!T47</f>
        <v>0</v>
      </c>
      <c r="T43" s="76">
        <f>'[64]2016 свод'!U47</f>
        <v>0</v>
      </c>
      <c r="U43" s="76">
        <f>'[64]2016 свод'!V47</f>
        <v>0</v>
      </c>
      <c r="V43" s="76">
        <f>'[64]2016 свод'!W47</f>
        <v>0</v>
      </c>
      <c r="W43" s="76">
        <f>'[64]2016 свод'!X47</f>
        <v>0</v>
      </c>
      <c r="X43" s="76">
        <f>'[64]2016 свод'!Y47</f>
        <v>0</v>
      </c>
      <c r="Y43" s="76">
        <f>'[64]2016 свод'!Z47</f>
        <v>0</v>
      </c>
      <c r="Z43" s="76">
        <f>'[64]2016 свод'!AA47</f>
        <v>0</v>
      </c>
      <c r="AA43" s="76">
        <f>'[64]2016 свод'!AB47</f>
        <v>0</v>
      </c>
      <c r="AB43" s="76">
        <f>'[64]2016 свод'!AC47</f>
        <v>0</v>
      </c>
      <c r="AC43" s="76">
        <f>'[64]2016 свод'!AD47</f>
        <v>110425.29000000001</v>
      </c>
      <c r="AD43" s="77">
        <f t="shared" si="4"/>
        <v>110425.29000000001</v>
      </c>
      <c r="AE43" s="36">
        <f t="shared" si="5"/>
        <v>0</v>
      </c>
      <c r="AF43" s="36">
        <f t="shared" si="6"/>
        <v>0</v>
      </c>
      <c r="AG43" s="78"/>
    </row>
    <row r="44" spans="1:33" ht="11.85" hidden="1" customHeight="1">
      <c r="A44" s="23">
        <v>1</v>
      </c>
      <c r="B44" s="79" t="str">
        <f>'[64]2016 свод'!C48</f>
        <v>1539.Транспортные услуги (доставка ТМЦ.зап/частей)</v>
      </c>
      <c r="C44" s="74" t="str">
        <f>'[64]2016 свод'!D48</f>
        <v>13.1</v>
      </c>
      <c r="D44" s="80" t="str">
        <f>'[64]2016 свод'!E48</f>
        <v>20.01</v>
      </c>
      <c r="E44" s="74" t="str">
        <f>'[64]2016 свод'!F48</f>
        <v>2.10.3.3.</v>
      </c>
      <c r="F44" s="76">
        <f>'[64]2016 свод'!G48</f>
        <v>162777.49</v>
      </c>
      <c r="G44" s="76">
        <f>'[64]2016 свод'!H48</f>
        <v>195504.31</v>
      </c>
      <c r="H44" s="76">
        <f>'[64]2016 свод'!I48</f>
        <v>269629.64</v>
      </c>
      <c r="I44" s="76">
        <f>'[64]2016 свод'!J48</f>
        <v>197429.5</v>
      </c>
      <c r="J44" s="76">
        <f>'[64]2016 свод'!K48</f>
        <v>105337.71</v>
      </c>
      <c r="K44" s="76">
        <f>'[64]2016 свод'!L48</f>
        <v>0</v>
      </c>
      <c r="L44" s="76">
        <f>'[64]2016 свод'!M48</f>
        <v>121300.57</v>
      </c>
      <c r="M44" s="76">
        <f>'[64]2016 свод'!N48</f>
        <v>0</v>
      </c>
      <c r="N44" s="76">
        <f>'[64]2016 свод'!O48</f>
        <v>0</v>
      </c>
      <c r="O44" s="76">
        <f>'[64]2016 свод'!P48</f>
        <v>0</v>
      </c>
      <c r="P44" s="76">
        <f>'[64]2016 свод'!Q48</f>
        <v>0</v>
      </c>
      <c r="Q44" s="76">
        <f>'[64]2016 свод'!R48</f>
        <v>0</v>
      </c>
      <c r="R44" s="76">
        <f>'[64]2016 свод'!S48</f>
        <v>0</v>
      </c>
      <c r="S44" s="76">
        <f>'[64]2016 свод'!T48</f>
        <v>0</v>
      </c>
      <c r="T44" s="76">
        <f>'[64]2016 свод'!U48</f>
        <v>0</v>
      </c>
      <c r="U44" s="76">
        <f>'[64]2016 свод'!V48</f>
        <v>0</v>
      </c>
      <c r="V44" s="76">
        <f>'[64]2016 свод'!W48</f>
        <v>0</v>
      </c>
      <c r="W44" s="76">
        <f>'[64]2016 свод'!X48</f>
        <v>0</v>
      </c>
      <c r="X44" s="76">
        <f>'[64]2016 свод'!Y48</f>
        <v>0</v>
      </c>
      <c r="Y44" s="76">
        <f>'[64]2016 свод'!Z48</f>
        <v>0</v>
      </c>
      <c r="Z44" s="76">
        <f>'[64]2016 свод'!AA48</f>
        <v>0</v>
      </c>
      <c r="AA44" s="76">
        <f>'[64]2016 свод'!AB48</f>
        <v>0</v>
      </c>
      <c r="AB44" s="76">
        <f>'[64]2016 свод'!AC48</f>
        <v>0</v>
      </c>
      <c r="AC44" s="76">
        <f>'[64]2016 свод'!AD48</f>
        <v>1051979.22</v>
      </c>
      <c r="AD44" s="77">
        <f t="shared" si="4"/>
        <v>1051979.22</v>
      </c>
      <c r="AE44" s="36">
        <f t="shared" si="5"/>
        <v>0</v>
      </c>
      <c r="AF44" s="36">
        <f t="shared" si="6"/>
        <v>0</v>
      </c>
      <c r="AG44" s="78"/>
    </row>
    <row r="45" spans="1:33" ht="11.85" hidden="1" customHeight="1">
      <c r="A45" s="23">
        <v>1</v>
      </c>
      <c r="B45" s="79" t="str">
        <f>'[64]2016 свод'!C49</f>
        <v>1543.Расходы на пожарную безопасность</v>
      </c>
      <c r="C45" s="74" t="e">
        <f>'[64]2016 свод'!D49</f>
        <v>#N/A</v>
      </c>
      <c r="D45" s="80" t="str">
        <f>'[64]2016 свод'!E49</f>
        <v>20.01</v>
      </c>
      <c r="E45" s="74" t="s">
        <v>175</v>
      </c>
      <c r="F45" s="76">
        <f>'[64]2016 свод'!G49</f>
        <v>0</v>
      </c>
      <c r="G45" s="76">
        <f>'[64]2016 свод'!H49</f>
        <v>0</v>
      </c>
      <c r="H45" s="76">
        <f>'[64]2016 свод'!I49</f>
        <v>0</v>
      </c>
      <c r="I45" s="76">
        <f>'[64]2016 свод'!J49</f>
        <v>0</v>
      </c>
      <c r="J45" s="76">
        <f>'[64]2016 свод'!K49</f>
        <v>0</v>
      </c>
      <c r="K45" s="76">
        <f>'[64]2016 свод'!L49</f>
        <v>0</v>
      </c>
      <c r="L45" s="76">
        <f>'[64]2016 свод'!M49</f>
        <v>66999.98</v>
      </c>
      <c r="M45" s="76">
        <f>'[64]2016 свод'!N49</f>
        <v>0</v>
      </c>
      <c r="N45" s="76">
        <f>'[64]2016 свод'!O49</f>
        <v>0</v>
      </c>
      <c r="O45" s="76">
        <f>'[64]2016 свод'!P49</f>
        <v>0</v>
      </c>
      <c r="P45" s="76">
        <f>'[64]2016 свод'!Q49</f>
        <v>0</v>
      </c>
      <c r="Q45" s="76">
        <f>'[64]2016 свод'!R49</f>
        <v>0</v>
      </c>
      <c r="R45" s="76">
        <f>'[64]2016 свод'!S49</f>
        <v>0</v>
      </c>
      <c r="S45" s="76">
        <f>'[64]2016 свод'!T49</f>
        <v>0</v>
      </c>
      <c r="T45" s="76">
        <f>'[64]2016 свод'!U49</f>
        <v>0</v>
      </c>
      <c r="U45" s="76">
        <f>'[64]2016 свод'!V49</f>
        <v>0</v>
      </c>
      <c r="V45" s="76">
        <f>'[64]2016 свод'!W49</f>
        <v>0</v>
      </c>
      <c r="W45" s="76">
        <f>'[64]2016 свод'!X49</f>
        <v>0</v>
      </c>
      <c r="X45" s="76">
        <f>'[64]2016 свод'!Y49</f>
        <v>0</v>
      </c>
      <c r="Y45" s="76">
        <f>'[64]2016 свод'!Z49</f>
        <v>0</v>
      </c>
      <c r="Z45" s="76">
        <f>'[64]2016 свод'!AA49</f>
        <v>0</v>
      </c>
      <c r="AA45" s="76">
        <f>'[64]2016 свод'!AB49</f>
        <v>0</v>
      </c>
      <c r="AB45" s="76">
        <f>'[64]2016 свод'!AC49</f>
        <v>0</v>
      </c>
      <c r="AC45" s="76">
        <f>'[64]2016 свод'!AD49</f>
        <v>66999.98</v>
      </c>
      <c r="AD45" s="77">
        <f t="shared" si="4"/>
        <v>66999.98</v>
      </c>
      <c r="AE45" s="36">
        <f t="shared" si="5"/>
        <v>0</v>
      </c>
      <c r="AF45" s="36">
        <f t="shared" si="6"/>
        <v>0</v>
      </c>
      <c r="AG45" s="78"/>
    </row>
    <row r="46" spans="1:33" ht="11.85" hidden="1" customHeight="1" outlineLevel="1">
      <c r="A46" s="23">
        <v>1</v>
      </c>
      <c r="B46" s="79" t="str">
        <f>'[64]2016 свод'!C50</f>
        <v>1547.Услуги сторонних организаций</v>
      </c>
      <c r="C46" s="74" t="e">
        <f>'[64]2016 свод'!D50</f>
        <v>#N/A</v>
      </c>
      <c r="D46" s="80" t="str">
        <f>'[64]2016 свод'!E50</f>
        <v>20.01</v>
      </c>
      <c r="E46" s="74" t="s">
        <v>175</v>
      </c>
      <c r="F46" s="76">
        <f>'[64]2016 свод'!G50</f>
        <v>0</v>
      </c>
      <c r="G46" s="76">
        <f>'[64]2016 свод'!H50</f>
        <v>90743</v>
      </c>
      <c r="H46" s="76">
        <f>'[64]2016 свод'!I50</f>
        <v>0</v>
      </c>
      <c r="I46" s="76">
        <f>'[64]2016 свод'!J50</f>
        <v>0</v>
      </c>
      <c r="J46" s="76">
        <f>'[64]2016 свод'!K50</f>
        <v>0</v>
      </c>
      <c r="K46" s="76">
        <f>'[64]2016 свод'!L50</f>
        <v>0</v>
      </c>
      <c r="L46" s="76">
        <f>'[64]2016 свод'!M50</f>
        <v>19842.37</v>
      </c>
      <c r="M46" s="76">
        <f>'[64]2016 свод'!N50</f>
        <v>870891.22</v>
      </c>
      <c r="N46" s="76">
        <f>'[64]2016 свод'!O50</f>
        <v>2642594.94</v>
      </c>
      <c r="O46" s="76">
        <f>'[64]2016 свод'!P50</f>
        <v>870891.22</v>
      </c>
      <c r="P46" s="76">
        <f>'[64]2016 свод'!Q50</f>
        <v>1592703.14</v>
      </c>
      <c r="Q46" s="76">
        <f>'[64]2016 свод'!R50</f>
        <v>1695880.02</v>
      </c>
      <c r="R46" s="76">
        <f>'[64]2016 свод'!S50</f>
        <v>0</v>
      </c>
      <c r="S46" s="76">
        <f>'[64]2016 свод'!T50</f>
        <v>2598877.66</v>
      </c>
      <c r="T46" s="76">
        <f>'[64]2016 свод'!U50</f>
        <v>339922.45</v>
      </c>
      <c r="U46" s="76">
        <f>'[64]2016 свод'!V50</f>
        <v>6644998.21</v>
      </c>
      <c r="V46" s="76">
        <f>'[64]2016 свод'!W50</f>
        <v>395338.2</v>
      </c>
      <c r="W46" s="76">
        <f>'[64]2016 свод'!X50</f>
        <v>399780.56</v>
      </c>
      <c r="X46" s="76">
        <f>'[64]2016 свод'!Y50</f>
        <v>523720.52</v>
      </c>
      <c r="Y46" s="76">
        <f>'[64]2016 свод'!Z50</f>
        <v>1944.5</v>
      </c>
      <c r="Z46" s="76">
        <f>'[64]2016 свод'!AA50</f>
        <v>3450939.1</v>
      </c>
      <c r="AA46" s="76">
        <f>'[64]2016 свод'!AB50</f>
        <v>0</v>
      </c>
      <c r="AB46" s="76">
        <f>'[64]2016 свод'!AC50</f>
        <v>0</v>
      </c>
      <c r="AC46" s="76">
        <f>'[64]2016 свод'!AD50</f>
        <v>22139067.109999999</v>
      </c>
      <c r="AD46" s="77">
        <f t="shared" si="4"/>
        <v>110585.37</v>
      </c>
      <c r="AE46" s="36">
        <f t="shared" si="5"/>
        <v>2642594.94</v>
      </c>
      <c r="AF46" s="36">
        <f t="shared" si="6"/>
        <v>870891.22</v>
      </c>
      <c r="AG46" s="78"/>
    </row>
    <row r="47" spans="1:33" ht="11.85" hidden="1" customHeight="1">
      <c r="A47" s="23">
        <v>1</v>
      </c>
      <c r="B47" s="79" t="str">
        <f>'[64]2016 свод'!C51</f>
        <v>1548. Расходы по ограничению и возобновлению подачи ЭЭ</v>
      </c>
      <c r="C47" s="74" t="e">
        <f>'[64]2016 свод'!D51</f>
        <v>#N/A</v>
      </c>
      <c r="D47" s="80" t="str">
        <f>'[64]2016 свод'!E51</f>
        <v>20.01</v>
      </c>
      <c r="E47" s="74" t="s">
        <v>175</v>
      </c>
      <c r="F47" s="76">
        <f>'[64]2016 свод'!G51</f>
        <v>0</v>
      </c>
      <c r="G47" s="76">
        <f>'[64]2016 свод'!H51</f>
        <v>0</v>
      </c>
      <c r="H47" s="76">
        <f>'[64]2016 свод'!I51</f>
        <v>0</v>
      </c>
      <c r="I47" s="76">
        <f>'[64]2016 свод'!J51</f>
        <v>0</v>
      </c>
      <c r="J47" s="76">
        <f>'[64]2016 свод'!K51</f>
        <v>0</v>
      </c>
      <c r="K47" s="76">
        <f>'[64]2016 свод'!L51</f>
        <v>0</v>
      </c>
      <c r="L47" s="76">
        <f>'[64]2016 свод'!M51</f>
        <v>0</v>
      </c>
      <c r="M47" s="76">
        <f>'[64]2016 свод'!N51</f>
        <v>0</v>
      </c>
      <c r="N47" s="76">
        <f>'[64]2016 свод'!O51</f>
        <v>0</v>
      </c>
      <c r="O47" s="76">
        <f>'[64]2016 свод'!P51</f>
        <v>0</v>
      </c>
      <c r="P47" s="76">
        <f>'[64]2016 свод'!Q51</f>
        <v>0</v>
      </c>
      <c r="Q47" s="76">
        <f>'[64]2016 свод'!R51</f>
        <v>0</v>
      </c>
      <c r="R47" s="76">
        <f>'[64]2016 свод'!S51</f>
        <v>0</v>
      </c>
      <c r="S47" s="76">
        <f>'[64]2016 свод'!T51</f>
        <v>0</v>
      </c>
      <c r="T47" s="76">
        <f>'[64]2016 свод'!U51</f>
        <v>0</v>
      </c>
      <c r="U47" s="76">
        <f>'[64]2016 свод'!V51</f>
        <v>0</v>
      </c>
      <c r="V47" s="76">
        <f>'[64]2016 свод'!W51</f>
        <v>0</v>
      </c>
      <c r="W47" s="76">
        <f>'[64]2016 свод'!X51</f>
        <v>0</v>
      </c>
      <c r="X47" s="76">
        <f>'[64]2016 свод'!Y51</f>
        <v>0</v>
      </c>
      <c r="Y47" s="76">
        <f>'[64]2016 свод'!Z51</f>
        <v>0</v>
      </c>
      <c r="Z47" s="76">
        <f>'[64]2016 свод'!AA51</f>
        <v>0</v>
      </c>
      <c r="AA47" s="76">
        <f>'[64]2016 свод'!AB51</f>
        <v>0</v>
      </c>
      <c r="AB47" s="76">
        <f>'[64]2016 свод'!AC51</f>
        <v>9152.82</v>
      </c>
      <c r="AC47" s="76">
        <f>'[64]2016 свод'!AD51</f>
        <v>9152.82</v>
      </c>
      <c r="AD47" s="77">
        <f t="shared" si="4"/>
        <v>0</v>
      </c>
      <c r="AE47" s="36">
        <f t="shared" si="5"/>
        <v>0</v>
      </c>
      <c r="AF47" s="36">
        <f t="shared" si="6"/>
        <v>0</v>
      </c>
      <c r="AG47" s="78"/>
    </row>
    <row r="48" spans="1:33" ht="11.85" hidden="1" customHeight="1">
      <c r="A48" s="23">
        <v>1</v>
      </c>
      <c r="B48" s="79" t="str">
        <f>'[64]2016 свод'!C52</f>
        <v>1603. Электроэнергия (собств нужды)</v>
      </c>
      <c r="C48" s="74" t="str">
        <f>'[64]2016 свод'!D52</f>
        <v>13.1</v>
      </c>
      <c r="D48" s="80" t="str">
        <f>'[64]2016 свод'!E52</f>
        <v>20.01</v>
      </c>
      <c r="E48" s="74" t="str">
        <f>'[64]2016 свод'!F52</f>
        <v>2.10.1.1.</v>
      </c>
      <c r="F48" s="76">
        <f>'[64]2016 свод'!G52</f>
        <v>0</v>
      </c>
      <c r="G48" s="76">
        <f>'[64]2016 свод'!H52</f>
        <v>0</v>
      </c>
      <c r="H48" s="76">
        <f>'[64]2016 свод'!I52</f>
        <v>0</v>
      </c>
      <c r="I48" s="76">
        <f>'[64]2016 свод'!J52</f>
        <v>0</v>
      </c>
      <c r="J48" s="76">
        <f>'[64]2016 свод'!K52</f>
        <v>0</v>
      </c>
      <c r="K48" s="76">
        <f>'[64]2016 свод'!L52</f>
        <v>0</v>
      </c>
      <c r="L48" s="76">
        <f>'[64]2016 свод'!M52</f>
        <v>601894.1</v>
      </c>
      <c r="M48" s="76">
        <f>'[64]2016 свод'!N52</f>
        <v>0</v>
      </c>
      <c r="N48" s="76">
        <f>'[64]2016 свод'!O52</f>
        <v>0</v>
      </c>
      <c r="O48" s="76">
        <f>'[64]2016 свод'!P52</f>
        <v>0</v>
      </c>
      <c r="P48" s="76">
        <f>'[64]2016 свод'!Q52</f>
        <v>0</v>
      </c>
      <c r="Q48" s="76">
        <f>'[64]2016 свод'!R52</f>
        <v>0</v>
      </c>
      <c r="R48" s="76">
        <f>'[64]2016 свод'!S52</f>
        <v>0</v>
      </c>
      <c r="S48" s="76">
        <f>'[64]2016 свод'!T52</f>
        <v>0</v>
      </c>
      <c r="T48" s="76">
        <f>'[64]2016 свод'!U52</f>
        <v>0</v>
      </c>
      <c r="U48" s="76">
        <f>'[64]2016 свод'!V52</f>
        <v>0</v>
      </c>
      <c r="V48" s="76">
        <f>'[64]2016 свод'!W52</f>
        <v>0</v>
      </c>
      <c r="W48" s="76">
        <f>'[64]2016 свод'!X52</f>
        <v>0</v>
      </c>
      <c r="X48" s="76">
        <f>'[64]2016 свод'!Y52</f>
        <v>0</v>
      </c>
      <c r="Y48" s="76">
        <f>'[64]2016 свод'!Z52</f>
        <v>0</v>
      </c>
      <c r="Z48" s="76">
        <f>'[64]2016 свод'!AA52</f>
        <v>0</v>
      </c>
      <c r="AA48" s="76">
        <f>'[64]2016 свод'!AB52</f>
        <v>0</v>
      </c>
      <c r="AB48" s="76">
        <f>'[64]2016 свод'!AC52</f>
        <v>0</v>
      </c>
      <c r="AC48" s="76">
        <f>'[64]2016 свод'!AD52</f>
        <v>601894.1</v>
      </c>
      <c r="AD48" s="77">
        <f t="shared" si="4"/>
        <v>601894.1</v>
      </c>
      <c r="AE48" s="36">
        <f t="shared" si="5"/>
        <v>0</v>
      </c>
      <c r="AF48" s="36">
        <f t="shared" si="6"/>
        <v>0</v>
      </c>
      <c r="AG48" s="78"/>
    </row>
    <row r="49" spans="1:33" ht="11.85" hidden="1" customHeight="1">
      <c r="A49" s="23">
        <v>1</v>
      </c>
      <c r="B49" s="79" t="str">
        <f>'[64]2016 свод'!C53</f>
        <v>1604. Транспортные услуги на внутренние перевозки</v>
      </c>
      <c r="C49" s="74" t="str">
        <f>'[64]2016 свод'!D53</f>
        <v>13.1</v>
      </c>
      <c r="D49" s="80" t="str">
        <f>'[64]2016 свод'!E53</f>
        <v>20.01</v>
      </c>
      <c r="E49" s="74" t="str">
        <f>'[64]2016 свод'!F53</f>
        <v>2.10.3.3.</v>
      </c>
      <c r="F49" s="76">
        <f>'[64]2016 свод'!G53</f>
        <v>2650</v>
      </c>
      <c r="G49" s="76">
        <f>'[64]2016 свод'!H53</f>
        <v>703202.25</v>
      </c>
      <c r="H49" s="76">
        <f>'[64]2016 свод'!I53</f>
        <v>33111.64</v>
      </c>
      <c r="I49" s="76">
        <f>'[64]2016 свод'!J53</f>
        <v>5541.68</v>
      </c>
      <c r="J49" s="76">
        <f>'[64]2016 свод'!K53</f>
        <v>390.5</v>
      </c>
      <c r="K49" s="76">
        <f>'[64]2016 свод'!L53</f>
        <v>0</v>
      </c>
      <c r="L49" s="76">
        <f>'[64]2016 свод'!M53</f>
        <v>1562412.26</v>
      </c>
      <c r="M49" s="76">
        <f>'[64]2016 свод'!N53</f>
        <v>0</v>
      </c>
      <c r="N49" s="76">
        <f>'[64]2016 свод'!O53</f>
        <v>0</v>
      </c>
      <c r="O49" s="76">
        <f>'[64]2016 свод'!P53</f>
        <v>0</v>
      </c>
      <c r="P49" s="76">
        <f>'[64]2016 свод'!Q53</f>
        <v>0</v>
      </c>
      <c r="Q49" s="76">
        <f>'[64]2016 свод'!R53</f>
        <v>0</v>
      </c>
      <c r="R49" s="76">
        <f>'[64]2016 свод'!S53</f>
        <v>0</v>
      </c>
      <c r="S49" s="76">
        <f>'[64]2016 свод'!T53</f>
        <v>0</v>
      </c>
      <c r="T49" s="76">
        <f>'[64]2016 свод'!U53</f>
        <v>0</v>
      </c>
      <c r="U49" s="76">
        <f>'[64]2016 свод'!V53</f>
        <v>0</v>
      </c>
      <c r="V49" s="76">
        <f>'[64]2016 свод'!W53</f>
        <v>0</v>
      </c>
      <c r="W49" s="76">
        <f>'[64]2016 свод'!X53</f>
        <v>0</v>
      </c>
      <c r="X49" s="76">
        <f>'[64]2016 свод'!Y53</f>
        <v>0</v>
      </c>
      <c r="Y49" s="76">
        <f>'[64]2016 свод'!Z53</f>
        <v>0</v>
      </c>
      <c r="Z49" s="76">
        <f>'[64]2016 свод'!AA53</f>
        <v>0</v>
      </c>
      <c r="AA49" s="76">
        <f>'[64]2016 свод'!AB53</f>
        <v>0</v>
      </c>
      <c r="AB49" s="76">
        <f>'[64]2016 свод'!AC53</f>
        <v>0</v>
      </c>
      <c r="AC49" s="76">
        <f>'[64]2016 свод'!AD53</f>
        <v>2307308.33</v>
      </c>
      <c r="AD49" s="77">
        <f t="shared" si="4"/>
        <v>2307308.33</v>
      </c>
      <c r="AE49" s="36">
        <f t="shared" si="5"/>
        <v>0</v>
      </c>
      <c r="AF49" s="36">
        <f t="shared" si="6"/>
        <v>0</v>
      </c>
      <c r="AG49" s="78"/>
    </row>
    <row r="50" spans="1:33" ht="11.85" hidden="1" customHeight="1">
      <c r="A50" s="23">
        <v>1</v>
      </c>
      <c r="B50" s="79" t="str">
        <f>'[64]2016 свод'!C54</f>
        <v>1617. Водоснабжение</v>
      </c>
      <c r="C50" s="74" t="str">
        <f>'[64]2016 свод'!D54</f>
        <v>13.1</v>
      </c>
      <c r="D50" s="80" t="str">
        <f>'[64]2016 свод'!E54</f>
        <v>20.01</v>
      </c>
      <c r="E50" s="74" t="str">
        <f>'[64]2016 свод'!F54</f>
        <v>2.10.1.3.</v>
      </c>
      <c r="F50" s="76">
        <f>'[64]2016 свод'!G54</f>
        <v>0</v>
      </c>
      <c r="G50" s="76">
        <f>'[64]2016 свод'!H54</f>
        <v>0</v>
      </c>
      <c r="H50" s="76">
        <f>'[64]2016 свод'!I54</f>
        <v>0</v>
      </c>
      <c r="I50" s="76">
        <f>'[64]2016 свод'!J54</f>
        <v>0</v>
      </c>
      <c r="J50" s="76">
        <f>'[64]2016 свод'!K54</f>
        <v>5898.09</v>
      </c>
      <c r="K50" s="76">
        <f>'[64]2016 свод'!L54</f>
        <v>0</v>
      </c>
      <c r="L50" s="76">
        <f>'[64]2016 свод'!M54</f>
        <v>0</v>
      </c>
      <c r="M50" s="76">
        <f>'[64]2016 свод'!N54</f>
        <v>0</v>
      </c>
      <c r="N50" s="76">
        <f>'[64]2016 свод'!O54</f>
        <v>0</v>
      </c>
      <c r="O50" s="76">
        <f>'[64]2016 свод'!P54</f>
        <v>0</v>
      </c>
      <c r="P50" s="76">
        <f>'[64]2016 свод'!Q54</f>
        <v>0</v>
      </c>
      <c r="Q50" s="76">
        <f>'[64]2016 свод'!R54</f>
        <v>0</v>
      </c>
      <c r="R50" s="76">
        <f>'[64]2016 свод'!S54</f>
        <v>0</v>
      </c>
      <c r="S50" s="76">
        <f>'[64]2016 свод'!T54</f>
        <v>0</v>
      </c>
      <c r="T50" s="76">
        <f>'[64]2016 свод'!U54</f>
        <v>0</v>
      </c>
      <c r="U50" s="76">
        <f>'[64]2016 свод'!V54</f>
        <v>0</v>
      </c>
      <c r="V50" s="76">
        <f>'[64]2016 свод'!W54</f>
        <v>0</v>
      </c>
      <c r="W50" s="76">
        <f>'[64]2016 свод'!X54</f>
        <v>0</v>
      </c>
      <c r="X50" s="76">
        <f>'[64]2016 свод'!Y54</f>
        <v>0</v>
      </c>
      <c r="Y50" s="76">
        <f>'[64]2016 свод'!Z54</f>
        <v>0</v>
      </c>
      <c r="Z50" s="76">
        <f>'[64]2016 свод'!AA54</f>
        <v>0</v>
      </c>
      <c r="AA50" s="76">
        <f>'[64]2016 свод'!AB54</f>
        <v>0</v>
      </c>
      <c r="AB50" s="76">
        <f>'[64]2016 свод'!AC54</f>
        <v>0</v>
      </c>
      <c r="AC50" s="76">
        <f>'[64]2016 свод'!AD54</f>
        <v>5898.09</v>
      </c>
      <c r="AD50" s="77">
        <f t="shared" si="4"/>
        <v>5898.09</v>
      </c>
      <c r="AE50" s="36">
        <f t="shared" si="5"/>
        <v>0</v>
      </c>
      <c r="AF50" s="36">
        <f t="shared" si="6"/>
        <v>0</v>
      </c>
      <c r="AG50" s="78"/>
    </row>
    <row r="51" spans="1:33" ht="11.85" hidden="1" customHeight="1">
      <c r="A51" s="23">
        <v>1</v>
      </c>
      <c r="B51" s="79" t="str">
        <f>'[64]2016 свод'!C55</f>
        <v>1618. Водоснабжение(технологический процессс)</v>
      </c>
      <c r="C51" s="74" t="str">
        <f>'[64]2016 свод'!D55</f>
        <v>13.1</v>
      </c>
      <c r="D51" s="80" t="str">
        <f>'[64]2016 свод'!E55</f>
        <v>20.01</v>
      </c>
      <c r="E51" s="74" t="str">
        <f>'[64]2016 свод'!F55</f>
        <v>2.10.1.3.</v>
      </c>
      <c r="F51" s="76">
        <f>'[64]2016 свод'!G55</f>
        <v>0</v>
      </c>
      <c r="G51" s="76">
        <f>'[64]2016 свод'!H55</f>
        <v>20118</v>
      </c>
      <c r="H51" s="76">
        <f>'[64]2016 свод'!I55</f>
        <v>0</v>
      </c>
      <c r="I51" s="76">
        <f>'[64]2016 свод'!J55</f>
        <v>0</v>
      </c>
      <c r="J51" s="76">
        <f>'[64]2016 свод'!K55</f>
        <v>0</v>
      </c>
      <c r="K51" s="76">
        <f>'[64]2016 свод'!L55</f>
        <v>0</v>
      </c>
      <c r="L51" s="76">
        <f>'[64]2016 свод'!M55</f>
        <v>0</v>
      </c>
      <c r="M51" s="76">
        <f>'[64]2016 свод'!N55</f>
        <v>0</v>
      </c>
      <c r="N51" s="76">
        <f>'[64]2016 свод'!O55</f>
        <v>0</v>
      </c>
      <c r="O51" s="76">
        <f>'[64]2016 свод'!P55</f>
        <v>0</v>
      </c>
      <c r="P51" s="76">
        <f>'[64]2016 свод'!Q55</f>
        <v>0</v>
      </c>
      <c r="Q51" s="76">
        <f>'[64]2016 свод'!R55</f>
        <v>0</v>
      </c>
      <c r="R51" s="76">
        <f>'[64]2016 свод'!S55</f>
        <v>0</v>
      </c>
      <c r="S51" s="76">
        <f>'[64]2016 свод'!T55</f>
        <v>0</v>
      </c>
      <c r="T51" s="76">
        <f>'[64]2016 свод'!U55</f>
        <v>0</v>
      </c>
      <c r="U51" s="76">
        <f>'[64]2016 свод'!V55</f>
        <v>0</v>
      </c>
      <c r="V51" s="76">
        <f>'[64]2016 свод'!W55</f>
        <v>0</v>
      </c>
      <c r="W51" s="76">
        <f>'[64]2016 свод'!X55</f>
        <v>0</v>
      </c>
      <c r="X51" s="76">
        <f>'[64]2016 свод'!Y55</f>
        <v>0</v>
      </c>
      <c r="Y51" s="76">
        <f>'[64]2016 свод'!Z55</f>
        <v>0</v>
      </c>
      <c r="Z51" s="76">
        <f>'[64]2016 свод'!AA55</f>
        <v>0</v>
      </c>
      <c r="AA51" s="76">
        <f>'[64]2016 свод'!AB55</f>
        <v>0</v>
      </c>
      <c r="AB51" s="76">
        <f>'[64]2016 свод'!AC55</f>
        <v>0</v>
      </c>
      <c r="AC51" s="76">
        <f>'[64]2016 свод'!AD55</f>
        <v>20118</v>
      </c>
      <c r="AD51" s="77">
        <f t="shared" si="4"/>
        <v>20118</v>
      </c>
      <c r="AE51" s="36">
        <f t="shared" si="5"/>
        <v>0</v>
      </c>
      <c r="AF51" s="36">
        <f t="shared" si="6"/>
        <v>0</v>
      </c>
      <c r="AG51" s="78"/>
    </row>
    <row r="52" spans="1:33" ht="11.85" hidden="1" customHeight="1">
      <c r="A52" s="23">
        <v>1</v>
      </c>
      <c r="B52" s="79" t="str">
        <f>'[64]2016 свод'!C56</f>
        <v>1623. Услуги по поверке приборов</v>
      </c>
      <c r="C52" s="74" t="str">
        <f>'[64]2016 свод'!D56</f>
        <v>13.1</v>
      </c>
      <c r="D52" s="80" t="str">
        <f>'[64]2016 свод'!E56</f>
        <v>20.01</v>
      </c>
      <c r="E52" s="74" t="str">
        <f>'[64]2016 свод'!F56</f>
        <v>2.10.3.5.</v>
      </c>
      <c r="F52" s="76">
        <f>'[64]2016 свод'!G56</f>
        <v>0</v>
      </c>
      <c r="G52" s="76">
        <f>'[64]2016 свод'!H56</f>
        <v>0</v>
      </c>
      <c r="H52" s="76">
        <f>'[64]2016 свод'!I56</f>
        <v>0</v>
      </c>
      <c r="I52" s="76">
        <f>'[64]2016 свод'!J56</f>
        <v>0</v>
      </c>
      <c r="J52" s="76">
        <f>'[64]2016 свод'!K56</f>
        <v>0</v>
      </c>
      <c r="K52" s="76">
        <f>'[64]2016 свод'!L56</f>
        <v>0</v>
      </c>
      <c r="L52" s="76">
        <f>'[64]2016 свод'!M56</f>
        <v>3644.07</v>
      </c>
      <c r="M52" s="76">
        <f>'[64]2016 свод'!N56</f>
        <v>0</v>
      </c>
      <c r="N52" s="76">
        <f>'[64]2016 свод'!O56</f>
        <v>0</v>
      </c>
      <c r="O52" s="76">
        <f>'[64]2016 свод'!P56</f>
        <v>0</v>
      </c>
      <c r="P52" s="76">
        <f>'[64]2016 свод'!Q56</f>
        <v>0</v>
      </c>
      <c r="Q52" s="76">
        <f>'[64]2016 свод'!R56</f>
        <v>0</v>
      </c>
      <c r="R52" s="76">
        <f>'[64]2016 свод'!S56</f>
        <v>0</v>
      </c>
      <c r="S52" s="76">
        <f>'[64]2016 свод'!T56</f>
        <v>0</v>
      </c>
      <c r="T52" s="76">
        <f>'[64]2016 свод'!U56</f>
        <v>0</v>
      </c>
      <c r="U52" s="76">
        <f>'[64]2016 свод'!V56</f>
        <v>0</v>
      </c>
      <c r="V52" s="76">
        <f>'[64]2016 свод'!W56</f>
        <v>0</v>
      </c>
      <c r="W52" s="76">
        <f>'[64]2016 свод'!X56</f>
        <v>0</v>
      </c>
      <c r="X52" s="76">
        <f>'[64]2016 свод'!Y56</f>
        <v>0</v>
      </c>
      <c r="Y52" s="76">
        <f>'[64]2016 свод'!Z56</f>
        <v>0</v>
      </c>
      <c r="Z52" s="76">
        <f>'[64]2016 свод'!AA56</f>
        <v>0</v>
      </c>
      <c r="AA52" s="76">
        <f>'[64]2016 свод'!AB56</f>
        <v>0</v>
      </c>
      <c r="AB52" s="76">
        <f>'[64]2016 свод'!AC56</f>
        <v>0</v>
      </c>
      <c r="AC52" s="76">
        <f>'[64]2016 свод'!AD56</f>
        <v>3644.07</v>
      </c>
      <c r="AD52" s="77">
        <f t="shared" si="4"/>
        <v>3644.07</v>
      </c>
      <c r="AE52" s="36">
        <f t="shared" si="5"/>
        <v>0</v>
      </c>
      <c r="AF52" s="36">
        <f t="shared" si="6"/>
        <v>0</v>
      </c>
      <c r="AG52" s="78"/>
    </row>
    <row r="53" spans="1:33" ht="11.85" hidden="1" customHeight="1">
      <c r="A53" s="23">
        <v>1</v>
      </c>
      <c r="B53" s="79" t="str">
        <f>'[64]2016 свод'!C57</f>
        <v>1631. Расходы по охране труда</v>
      </c>
      <c r="C53" s="74" t="str">
        <f>'[64]2016 свод'!D57</f>
        <v>13.1</v>
      </c>
      <c r="D53" s="80" t="str">
        <f>'[64]2016 свод'!E57</f>
        <v>20.01</v>
      </c>
      <c r="E53" s="74" t="str">
        <f>'[64]2016 свод'!F57</f>
        <v>2.10.3.1.</v>
      </c>
      <c r="F53" s="76">
        <f>'[64]2016 свод'!G57</f>
        <v>61230.12</v>
      </c>
      <c r="G53" s="76">
        <f>'[64]2016 свод'!H57</f>
        <v>204399.33000000002</v>
      </c>
      <c r="H53" s="76">
        <f>'[64]2016 свод'!I57</f>
        <v>60510.06</v>
      </c>
      <c r="I53" s="76">
        <f>'[64]2016 свод'!J57</f>
        <v>70343.14</v>
      </c>
      <c r="J53" s="76">
        <f>'[64]2016 свод'!K57</f>
        <v>59689.57</v>
      </c>
      <c r="K53" s="76">
        <f>'[64]2016 свод'!L57</f>
        <v>11945.58</v>
      </c>
      <c r="L53" s="76">
        <f>'[64]2016 свод'!M57</f>
        <v>147883.54999999999</v>
      </c>
      <c r="M53" s="76">
        <f>'[64]2016 свод'!N57</f>
        <v>0</v>
      </c>
      <c r="N53" s="76">
        <f>'[64]2016 свод'!O57</f>
        <v>0</v>
      </c>
      <c r="O53" s="76">
        <f>'[64]2016 свод'!P57</f>
        <v>0</v>
      </c>
      <c r="P53" s="76">
        <f>'[64]2016 свод'!Q57</f>
        <v>0</v>
      </c>
      <c r="Q53" s="76">
        <f>'[64]2016 свод'!R57</f>
        <v>0</v>
      </c>
      <c r="R53" s="76">
        <f>'[64]2016 свод'!S57</f>
        <v>0</v>
      </c>
      <c r="S53" s="76">
        <f>'[64]2016 свод'!T57</f>
        <v>0</v>
      </c>
      <c r="T53" s="76">
        <f>'[64]2016 свод'!U57</f>
        <v>0</v>
      </c>
      <c r="U53" s="76">
        <f>'[64]2016 свод'!V57</f>
        <v>0</v>
      </c>
      <c r="V53" s="76">
        <f>'[64]2016 свод'!W57</f>
        <v>0</v>
      </c>
      <c r="W53" s="76">
        <f>'[64]2016 свод'!X57</f>
        <v>0</v>
      </c>
      <c r="X53" s="76">
        <f>'[64]2016 свод'!Y57</f>
        <v>0</v>
      </c>
      <c r="Y53" s="76">
        <f>'[64]2016 свод'!Z57</f>
        <v>0</v>
      </c>
      <c r="Z53" s="76">
        <f>'[64]2016 свод'!AA57</f>
        <v>0</v>
      </c>
      <c r="AA53" s="76">
        <f>'[64]2016 свод'!AB57</f>
        <v>0</v>
      </c>
      <c r="AB53" s="76">
        <f>'[64]2016 свод'!AC57</f>
        <v>0</v>
      </c>
      <c r="AC53" s="76">
        <f>'[64]2016 свод'!AD57</f>
        <v>616001.35000000009</v>
      </c>
      <c r="AD53" s="77">
        <f t="shared" si="4"/>
        <v>616001.35000000009</v>
      </c>
      <c r="AE53" s="36">
        <f t="shared" si="5"/>
        <v>0</v>
      </c>
      <c r="AF53" s="36">
        <f t="shared" si="6"/>
        <v>0</v>
      </c>
      <c r="AG53" s="78"/>
    </row>
    <row r="54" spans="1:33" ht="11.85" hidden="1" customHeight="1">
      <c r="A54" s="23">
        <v>1</v>
      </c>
      <c r="B54" s="79" t="str">
        <f>'[64]2016 свод'!C58</f>
        <v>1700. Амортизация оборудования</v>
      </c>
      <c r="C54" s="74" t="str">
        <f>'[64]2016 свод'!D58</f>
        <v>5.1</v>
      </c>
      <c r="D54" s="80" t="str">
        <f>'[64]2016 свод'!E58</f>
        <v>20.01</v>
      </c>
      <c r="E54" s="74" t="str">
        <f>'[64]2016 свод'!F58</f>
        <v>2.9.</v>
      </c>
      <c r="F54" s="76">
        <f>'[64]2016 свод'!G58</f>
        <v>98622.88</v>
      </c>
      <c r="G54" s="76">
        <f>'[64]2016 свод'!H58</f>
        <v>611268.07000000007</v>
      </c>
      <c r="H54" s="76">
        <f>'[64]2016 свод'!I58</f>
        <v>281524.90999999997</v>
      </c>
      <c r="I54" s="76">
        <f>'[64]2016 свод'!J58</f>
        <v>157656.66</v>
      </c>
      <c r="J54" s="76">
        <f>'[64]2016 свод'!K58</f>
        <v>1198483.73</v>
      </c>
      <c r="K54" s="76">
        <f>'[64]2016 свод'!L58</f>
        <v>3050.28</v>
      </c>
      <c r="L54" s="76">
        <f>'[64]2016 свод'!M58</f>
        <v>6482594.4400000004</v>
      </c>
      <c r="M54" s="76">
        <f>'[64]2016 свод'!N58</f>
        <v>0</v>
      </c>
      <c r="N54" s="76">
        <f>'[64]2016 свод'!O58</f>
        <v>0</v>
      </c>
      <c r="O54" s="76">
        <f>'[64]2016 свод'!P58</f>
        <v>0</v>
      </c>
      <c r="P54" s="76">
        <f>'[64]2016 свод'!Q58</f>
        <v>0</v>
      </c>
      <c r="Q54" s="76">
        <f>'[64]2016 свод'!R58</f>
        <v>0</v>
      </c>
      <c r="R54" s="76">
        <f>'[64]2016 свод'!S58</f>
        <v>0</v>
      </c>
      <c r="S54" s="76">
        <f>'[64]2016 свод'!T58</f>
        <v>0</v>
      </c>
      <c r="T54" s="76">
        <f>'[64]2016 свод'!U58</f>
        <v>0</v>
      </c>
      <c r="U54" s="76">
        <f>'[64]2016 свод'!V58</f>
        <v>0</v>
      </c>
      <c r="V54" s="76">
        <f>'[64]2016 свод'!W58</f>
        <v>0</v>
      </c>
      <c r="W54" s="76">
        <f>'[64]2016 свод'!X58</f>
        <v>0</v>
      </c>
      <c r="X54" s="76">
        <f>'[64]2016 свод'!Y58</f>
        <v>0</v>
      </c>
      <c r="Y54" s="76">
        <f>'[64]2016 свод'!Z58</f>
        <v>0</v>
      </c>
      <c r="Z54" s="76">
        <f>'[64]2016 свод'!AA58</f>
        <v>0</v>
      </c>
      <c r="AA54" s="76">
        <f>'[64]2016 свод'!AB58</f>
        <v>0</v>
      </c>
      <c r="AB54" s="76">
        <f>'[64]2016 свод'!AC58</f>
        <v>3965720.68</v>
      </c>
      <c r="AC54" s="76">
        <f>'[64]2016 свод'!AD58</f>
        <v>12798921.65</v>
      </c>
      <c r="AD54" s="77">
        <f t="shared" si="4"/>
        <v>8833200.9700000007</v>
      </c>
      <c r="AE54" s="36">
        <f t="shared" si="5"/>
        <v>0</v>
      </c>
      <c r="AF54" s="36">
        <f t="shared" si="6"/>
        <v>0</v>
      </c>
      <c r="AG54" s="78"/>
    </row>
    <row r="55" spans="1:33" ht="11.85" hidden="1" customHeight="1">
      <c r="A55" s="23">
        <v>1</v>
      </c>
      <c r="B55" s="79" t="str">
        <f>'[64]2016 свод'!C59</f>
        <v>1701. Фонд заработной платы (производство)</v>
      </c>
      <c r="C55" s="74" t="str">
        <f>'[64]2016 свод'!D59</f>
        <v>3.1</v>
      </c>
      <c r="D55" s="80" t="str">
        <f>'[64]2016 свод'!E59</f>
        <v>20.01</v>
      </c>
      <c r="E55" s="74" t="str">
        <f>'[64]2016 свод'!F59</f>
        <v>2.1.1.</v>
      </c>
      <c r="F55" s="76">
        <f>'[64]2016 свод'!G59</f>
        <v>6031196.7999999998</v>
      </c>
      <c r="G55" s="76">
        <f>'[64]2016 свод'!H59</f>
        <v>29747377.859999999</v>
      </c>
      <c r="H55" s="76">
        <f>'[64]2016 свод'!I59</f>
        <v>5980787.4199999999</v>
      </c>
      <c r="I55" s="76">
        <f>'[64]2016 свод'!J59</f>
        <v>4880373.7300000004</v>
      </c>
      <c r="J55" s="76">
        <f>'[64]2016 свод'!K59</f>
        <v>5953161.8899999997</v>
      </c>
      <c r="K55" s="76">
        <f>'[64]2016 свод'!L59</f>
        <v>700325.5</v>
      </c>
      <c r="L55" s="76">
        <f>'[64]2016 свод'!M59</f>
        <v>27175658.960000001</v>
      </c>
      <c r="M55" s="76">
        <f>'[64]2016 свод'!N59</f>
        <v>0</v>
      </c>
      <c r="N55" s="76">
        <f>'[64]2016 свод'!O59</f>
        <v>0</v>
      </c>
      <c r="O55" s="76">
        <f>'[64]2016 свод'!P59</f>
        <v>0</v>
      </c>
      <c r="P55" s="76">
        <f>'[64]2016 свод'!Q59</f>
        <v>0</v>
      </c>
      <c r="Q55" s="76">
        <f>'[64]2016 свод'!R59</f>
        <v>0</v>
      </c>
      <c r="R55" s="76">
        <f>'[64]2016 свод'!S59</f>
        <v>0</v>
      </c>
      <c r="S55" s="76">
        <f>'[64]2016 свод'!T59</f>
        <v>0</v>
      </c>
      <c r="T55" s="76">
        <f>'[64]2016 свод'!U59</f>
        <v>0</v>
      </c>
      <c r="U55" s="76">
        <f>'[64]2016 свод'!V59</f>
        <v>0</v>
      </c>
      <c r="V55" s="76">
        <f>'[64]2016 свод'!W59</f>
        <v>0</v>
      </c>
      <c r="W55" s="76">
        <f>'[64]2016 свод'!X59</f>
        <v>0</v>
      </c>
      <c r="X55" s="76">
        <f>'[64]2016 свод'!Y59</f>
        <v>0</v>
      </c>
      <c r="Y55" s="76">
        <f>'[64]2016 свод'!Z59</f>
        <v>0</v>
      </c>
      <c r="Z55" s="76">
        <f>'[64]2016 свод'!AA59</f>
        <v>0</v>
      </c>
      <c r="AA55" s="76">
        <f>'[64]2016 свод'!AB59</f>
        <v>691734.6</v>
      </c>
      <c r="AB55" s="76">
        <f>'[64]2016 свод'!AC59</f>
        <v>0</v>
      </c>
      <c r="AC55" s="76">
        <f>'[64]2016 свод'!AD59</f>
        <v>81160616.75999999</v>
      </c>
      <c r="AD55" s="77">
        <f t="shared" si="4"/>
        <v>80468882.159999996</v>
      </c>
      <c r="AE55" s="36">
        <f t="shared" si="5"/>
        <v>0</v>
      </c>
      <c r="AF55" s="36">
        <f t="shared" si="6"/>
        <v>0</v>
      </c>
      <c r="AG55" s="78"/>
    </row>
    <row r="56" spans="1:33" ht="11.85" hidden="1" customHeight="1" outlineLevel="1">
      <c r="A56" s="23">
        <v>1</v>
      </c>
      <c r="B56" s="79" t="str">
        <f>'[64]2016 свод'!C60</f>
        <v>1702. Амортизация зданий и сооружений</v>
      </c>
      <c r="C56" s="74" t="str">
        <f>'[64]2016 свод'!D60</f>
        <v>5.1</v>
      </c>
      <c r="D56" s="80" t="str">
        <f>'[64]2016 свод'!E60</f>
        <v>20.01</v>
      </c>
      <c r="E56" s="74" t="str">
        <f>'[64]2016 свод'!F60</f>
        <v>2.9.</v>
      </c>
      <c r="F56" s="76">
        <f>'[64]2016 свод'!G60</f>
        <v>0</v>
      </c>
      <c r="G56" s="76">
        <f>'[64]2016 свод'!H60</f>
        <v>58674.96</v>
      </c>
      <c r="H56" s="76">
        <f>'[64]2016 свод'!I60</f>
        <v>0</v>
      </c>
      <c r="I56" s="76">
        <f>'[64]2016 свод'!J60</f>
        <v>0</v>
      </c>
      <c r="J56" s="76">
        <f>'[64]2016 свод'!K60</f>
        <v>0</v>
      </c>
      <c r="K56" s="76">
        <f>'[64]2016 свод'!L60</f>
        <v>0</v>
      </c>
      <c r="L56" s="76">
        <f>'[64]2016 свод'!M60</f>
        <v>0</v>
      </c>
      <c r="M56" s="76">
        <f>'[64]2016 свод'!N60</f>
        <v>0</v>
      </c>
      <c r="N56" s="76">
        <f>'[64]2016 свод'!O60</f>
        <v>0</v>
      </c>
      <c r="O56" s="76">
        <f>'[64]2016 свод'!P60</f>
        <v>0</v>
      </c>
      <c r="P56" s="76">
        <f>'[64]2016 свод'!Q60</f>
        <v>0</v>
      </c>
      <c r="Q56" s="76">
        <f>'[64]2016 свод'!R60</f>
        <v>0</v>
      </c>
      <c r="R56" s="76">
        <f>'[64]2016 свод'!S60</f>
        <v>0</v>
      </c>
      <c r="S56" s="76">
        <f>'[64]2016 свод'!T60</f>
        <v>0</v>
      </c>
      <c r="T56" s="76">
        <f>'[64]2016 свод'!U60</f>
        <v>0</v>
      </c>
      <c r="U56" s="76">
        <f>'[64]2016 свод'!V60</f>
        <v>0</v>
      </c>
      <c r="V56" s="76">
        <f>'[64]2016 свод'!W60</f>
        <v>0</v>
      </c>
      <c r="W56" s="76">
        <f>'[64]2016 свод'!X60</f>
        <v>0</v>
      </c>
      <c r="X56" s="76">
        <f>'[64]2016 свод'!Y60</f>
        <v>0</v>
      </c>
      <c r="Y56" s="76">
        <f>'[64]2016 свод'!Z60</f>
        <v>0</v>
      </c>
      <c r="Z56" s="76">
        <f>'[64]2016 свод'!AA60</f>
        <v>0</v>
      </c>
      <c r="AA56" s="76">
        <f>'[64]2016 свод'!AB60</f>
        <v>0</v>
      </c>
      <c r="AB56" s="76">
        <f>'[64]2016 свод'!AC60</f>
        <v>0</v>
      </c>
      <c r="AC56" s="76">
        <f>'[64]2016 свод'!AD60</f>
        <v>58674.96</v>
      </c>
      <c r="AD56" s="77">
        <f t="shared" si="4"/>
        <v>58674.96</v>
      </c>
      <c r="AE56" s="36">
        <f t="shared" si="5"/>
        <v>0</v>
      </c>
      <c r="AF56" s="36">
        <f t="shared" si="6"/>
        <v>0</v>
      </c>
      <c r="AG56" s="78"/>
    </row>
    <row r="57" spans="1:33" ht="11.85" hidden="1" customHeight="1">
      <c r="A57" s="23">
        <v>1</v>
      </c>
      <c r="B57" s="79" t="str">
        <f>'[64]2016 свод'!C61</f>
        <v>1704. Страховые взносы от НС (производство)</v>
      </c>
      <c r="C57" s="74" t="str">
        <f>'[64]2016 свод'!D61</f>
        <v>4.1</v>
      </c>
      <c r="D57" s="80" t="str">
        <f>'[64]2016 свод'!E61</f>
        <v>20.01</v>
      </c>
      <c r="E57" s="74" t="str">
        <f>'[64]2016 свод'!F61</f>
        <v>2.3.2.</v>
      </c>
      <c r="F57" s="76">
        <f>'[64]2016 свод'!G61</f>
        <v>12037.06</v>
      </c>
      <c r="G57" s="76">
        <f>'[64]2016 свод'!H61</f>
        <v>53285.89</v>
      </c>
      <c r="H57" s="76">
        <f>'[64]2016 свод'!I61</f>
        <v>11412.77</v>
      </c>
      <c r="I57" s="76">
        <f>'[64]2016 свод'!J61</f>
        <v>9569.01</v>
      </c>
      <c r="J57" s="76">
        <f>'[64]2016 свод'!K61</f>
        <v>12406.84</v>
      </c>
      <c r="K57" s="76">
        <f>'[64]2016 свод'!L61</f>
        <v>1389.59</v>
      </c>
      <c r="L57" s="76">
        <f>'[64]2016 свод'!M61</f>
        <v>43907.71</v>
      </c>
      <c r="M57" s="76">
        <f>'[64]2016 свод'!N61</f>
        <v>0</v>
      </c>
      <c r="N57" s="76">
        <f>'[64]2016 свод'!O61</f>
        <v>0</v>
      </c>
      <c r="O57" s="76">
        <f>'[64]2016 свод'!P61</f>
        <v>0</v>
      </c>
      <c r="P57" s="76">
        <f>'[64]2016 свод'!Q61</f>
        <v>0</v>
      </c>
      <c r="Q57" s="76">
        <f>'[64]2016 свод'!R61</f>
        <v>0</v>
      </c>
      <c r="R57" s="76">
        <f>'[64]2016 свод'!S61</f>
        <v>0</v>
      </c>
      <c r="S57" s="76">
        <f>'[64]2016 свод'!T61</f>
        <v>0</v>
      </c>
      <c r="T57" s="76">
        <f>'[64]2016 свод'!U61</f>
        <v>0</v>
      </c>
      <c r="U57" s="76">
        <f>'[64]2016 свод'!V61</f>
        <v>0</v>
      </c>
      <c r="V57" s="76">
        <f>'[64]2016 свод'!W61</f>
        <v>0</v>
      </c>
      <c r="W57" s="76">
        <f>'[64]2016 свод'!X61</f>
        <v>0</v>
      </c>
      <c r="X57" s="76">
        <f>'[64]2016 свод'!Y61</f>
        <v>0</v>
      </c>
      <c r="Y57" s="76">
        <f>'[64]2016 свод'!Z61</f>
        <v>0</v>
      </c>
      <c r="Z57" s="76">
        <f>'[64]2016 свод'!AA61</f>
        <v>0</v>
      </c>
      <c r="AA57" s="76">
        <f>'[64]2016 свод'!AB61</f>
        <v>1433.36</v>
      </c>
      <c r="AB57" s="76">
        <f>'[64]2016 свод'!AC61</f>
        <v>0</v>
      </c>
      <c r="AC57" s="76">
        <f>'[64]2016 свод'!AD61</f>
        <v>145442.22999999998</v>
      </c>
      <c r="AD57" s="77">
        <f t="shared" si="4"/>
        <v>144008.87</v>
      </c>
      <c r="AE57" s="36">
        <f t="shared" si="5"/>
        <v>0</v>
      </c>
      <c r="AF57" s="36">
        <f t="shared" si="6"/>
        <v>0</v>
      </c>
      <c r="AG57" s="78"/>
    </row>
    <row r="58" spans="1:33" ht="11.85" hidden="1" customHeight="1">
      <c r="A58" s="23">
        <v>1</v>
      </c>
      <c r="B58" s="79" t="str">
        <f>'[64]2016 свод'!C62</f>
        <v>1706. Спецодежда и СИЗ (Основные)</v>
      </c>
      <c r="C58" s="74" t="str">
        <f>'[64]2016 свод'!D62</f>
        <v>13.1</v>
      </c>
      <c r="D58" s="80" t="str">
        <f>'[64]2016 свод'!E62</f>
        <v>20.01</v>
      </c>
      <c r="E58" s="74" t="str">
        <f>'[64]2016 свод'!F62</f>
        <v>2.10.3.1.</v>
      </c>
      <c r="F58" s="76">
        <f>'[64]2016 свод'!G62</f>
        <v>98121.59</v>
      </c>
      <c r="G58" s="76">
        <f>'[64]2016 свод'!H62</f>
        <v>437977.82999999996</v>
      </c>
      <c r="H58" s="76">
        <f>'[64]2016 свод'!I62</f>
        <v>108129.08</v>
      </c>
      <c r="I58" s="76">
        <f>'[64]2016 свод'!J62</f>
        <v>117759.96</v>
      </c>
      <c r="J58" s="76">
        <f>'[64]2016 свод'!K62</f>
        <v>63356.36</v>
      </c>
      <c r="K58" s="76">
        <f>'[64]2016 свод'!L62</f>
        <v>4976.17</v>
      </c>
      <c r="L58" s="76">
        <f>'[64]2016 свод'!M62</f>
        <v>363494.83</v>
      </c>
      <c r="M58" s="76">
        <f>'[64]2016 свод'!N62</f>
        <v>0</v>
      </c>
      <c r="N58" s="76">
        <f>'[64]2016 свод'!O62</f>
        <v>0</v>
      </c>
      <c r="O58" s="76">
        <f>'[64]2016 свод'!P62</f>
        <v>0</v>
      </c>
      <c r="P58" s="76">
        <f>'[64]2016 свод'!Q62</f>
        <v>0</v>
      </c>
      <c r="Q58" s="76">
        <f>'[64]2016 свод'!R62</f>
        <v>0</v>
      </c>
      <c r="R58" s="76">
        <f>'[64]2016 свод'!S62</f>
        <v>0</v>
      </c>
      <c r="S58" s="76">
        <f>'[64]2016 свод'!T62</f>
        <v>0</v>
      </c>
      <c r="T58" s="76">
        <f>'[64]2016 свод'!U62</f>
        <v>0</v>
      </c>
      <c r="U58" s="76">
        <f>'[64]2016 свод'!V62</f>
        <v>0</v>
      </c>
      <c r="V58" s="76">
        <f>'[64]2016 свод'!W62</f>
        <v>0</v>
      </c>
      <c r="W58" s="76">
        <f>'[64]2016 свод'!X62</f>
        <v>0</v>
      </c>
      <c r="X58" s="76">
        <f>'[64]2016 свод'!Y62</f>
        <v>0</v>
      </c>
      <c r="Y58" s="76">
        <f>'[64]2016 свод'!Z62</f>
        <v>0</v>
      </c>
      <c r="Z58" s="76">
        <f>'[64]2016 свод'!AA62</f>
        <v>0</v>
      </c>
      <c r="AA58" s="76">
        <f>'[64]2016 свод'!AB62</f>
        <v>0</v>
      </c>
      <c r="AB58" s="76">
        <f>'[64]2016 свод'!AC62</f>
        <v>0</v>
      </c>
      <c r="AC58" s="76">
        <f>'[64]2016 свод'!AD62</f>
        <v>1193815.8199999998</v>
      </c>
      <c r="AD58" s="77">
        <f t="shared" si="4"/>
        <v>1193815.8199999998</v>
      </c>
      <c r="AE58" s="36">
        <f t="shared" si="5"/>
        <v>0</v>
      </c>
      <c r="AF58" s="36">
        <f t="shared" si="6"/>
        <v>0</v>
      </c>
      <c r="AG58" s="78"/>
    </row>
    <row r="59" spans="1:33" ht="11.85" hidden="1" customHeight="1">
      <c r="A59" s="23">
        <v>1</v>
      </c>
      <c r="B59" s="79" t="str">
        <f>'[64]2016 свод'!C63</f>
        <v>1707. Страховые взносы во внебюджетные фонды (производство)</v>
      </c>
      <c r="C59" s="74" t="str">
        <f>'[64]2016 свод'!D63</f>
        <v>4.1</v>
      </c>
      <c r="D59" s="80" t="str">
        <f>'[64]2016 свод'!E63</f>
        <v>20.01</v>
      </c>
      <c r="E59" s="74" t="str">
        <f>'[64]2016 свод'!F63</f>
        <v>2.3.2.</v>
      </c>
      <c r="F59" s="76">
        <f>'[64]2016 свод'!G63</f>
        <v>1805683.07</v>
      </c>
      <c r="G59" s="76">
        <f>'[64]2016 свод'!H63</f>
        <v>7871288.9900000002</v>
      </c>
      <c r="H59" s="76">
        <f>'[64]2016 свод'!I63</f>
        <v>1712025.93</v>
      </c>
      <c r="I59" s="76">
        <f>'[64]2016 свод'!J63</f>
        <v>1500007.7</v>
      </c>
      <c r="J59" s="76">
        <f>'[64]2016 свод'!K63</f>
        <v>1837977.62</v>
      </c>
      <c r="K59" s="76">
        <f>'[64]2016 свод'!L63</f>
        <v>222866.21</v>
      </c>
      <c r="L59" s="76">
        <f>'[64]2016 свод'!M63</f>
        <v>6273803.2299999995</v>
      </c>
      <c r="M59" s="76">
        <f>'[64]2016 свод'!N63</f>
        <v>0</v>
      </c>
      <c r="N59" s="76">
        <f>'[64]2016 свод'!O63</f>
        <v>0</v>
      </c>
      <c r="O59" s="76">
        <f>'[64]2016 свод'!P63</f>
        <v>0</v>
      </c>
      <c r="P59" s="76">
        <f>'[64]2016 свод'!Q63</f>
        <v>0</v>
      </c>
      <c r="Q59" s="76">
        <f>'[64]2016 свод'!R63</f>
        <v>0</v>
      </c>
      <c r="R59" s="76">
        <f>'[64]2016 свод'!S63</f>
        <v>0</v>
      </c>
      <c r="S59" s="76">
        <f>'[64]2016 свод'!T63</f>
        <v>0</v>
      </c>
      <c r="T59" s="76">
        <f>'[64]2016 свод'!U63</f>
        <v>0</v>
      </c>
      <c r="U59" s="76">
        <f>'[64]2016 свод'!V63</f>
        <v>0</v>
      </c>
      <c r="V59" s="76">
        <f>'[64]2016 свод'!W63</f>
        <v>0</v>
      </c>
      <c r="W59" s="76">
        <f>'[64]2016 свод'!X63</f>
        <v>0</v>
      </c>
      <c r="X59" s="76">
        <f>'[64]2016 свод'!Y63</f>
        <v>0</v>
      </c>
      <c r="Y59" s="76">
        <f>'[64]2016 свод'!Z63</f>
        <v>0</v>
      </c>
      <c r="Z59" s="76">
        <f>'[64]2016 свод'!AA63</f>
        <v>0</v>
      </c>
      <c r="AA59" s="76">
        <f>'[64]2016 свод'!AB63</f>
        <v>215027.19</v>
      </c>
      <c r="AB59" s="76">
        <f>'[64]2016 свод'!AC63</f>
        <v>0</v>
      </c>
      <c r="AC59" s="76">
        <f>'[64]2016 свод'!AD63</f>
        <v>21438679.940000001</v>
      </c>
      <c r="AD59" s="77">
        <f t="shared" si="4"/>
        <v>21223652.75</v>
      </c>
      <c r="AE59" s="36">
        <f t="shared" si="5"/>
        <v>0</v>
      </c>
      <c r="AF59" s="36">
        <f t="shared" si="6"/>
        <v>0</v>
      </c>
      <c r="AG59" s="78"/>
    </row>
    <row r="60" spans="1:33" ht="11.85" hidden="1" customHeight="1">
      <c r="A60" s="23">
        <v>1</v>
      </c>
      <c r="B60" s="79" t="str">
        <f>'[64]2016 свод'!C64</f>
        <v>1708. Резерв на оплату отпусков</v>
      </c>
      <c r="C60" s="74" t="e">
        <f>'[64]2016 свод'!D64</f>
        <v>#N/A</v>
      </c>
      <c r="D60" s="80" t="str">
        <f>'[64]2016 свод'!E64</f>
        <v>20.01</v>
      </c>
      <c r="E60" s="74" t="s">
        <v>177</v>
      </c>
      <c r="F60" s="76">
        <f>'[64]2016 свод'!G64</f>
        <v>167912.78</v>
      </c>
      <c r="G60" s="76">
        <f>'[64]2016 свод'!H64</f>
        <v>1287753.3400000001</v>
      </c>
      <c r="H60" s="76">
        <f>'[64]2016 свод'!I64</f>
        <v>-88504.89</v>
      </c>
      <c r="I60" s="76">
        <f>'[64]2016 свод'!J64</f>
        <v>-58109.440000000002</v>
      </c>
      <c r="J60" s="76">
        <f>'[64]2016 свод'!K64</f>
        <v>25076.9</v>
      </c>
      <c r="K60" s="76">
        <f>'[64]2016 свод'!L64</f>
        <v>-38518.57</v>
      </c>
      <c r="L60" s="76">
        <f>'[64]2016 свод'!M64</f>
        <v>545057.89</v>
      </c>
      <c r="M60" s="76">
        <f>'[64]2016 свод'!N64</f>
        <v>0</v>
      </c>
      <c r="N60" s="76">
        <f>'[64]2016 свод'!O64</f>
        <v>0</v>
      </c>
      <c r="O60" s="76">
        <f>'[64]2016 свод'!P64</f>
        <v>0</v>
      </c>
      <c r="P60" s="76">
        <f>'[64]2016 свод'!Q64</f>
        <v>0</v>
      </c>
      <c r="Q60" s="76">
        <f>'[64]2016 свод'!R64</f>
        <v>0</v>
      </c>
      <c r="R60" s="76">
        <f>'[64]2016 свод'!S64</f>
        <v>0</v>
      </c>
      <c r="S60" s="76">
        <f>'[64]2016 свод'!T64</f>
        <v>0</v>
      </c>
      <c r="T60" s="76">
        <f>'[64]2016 свод'!U64</f>
        <v>0</v>
      </c>
      <c r="U60" s="76">
        <f>'[64]2016 свод'!V64</f>
        <v>0</v>
      </c>
      <c r="V60" s="76">
        <f>'[64]2016 свод'!W64</f>
        <v>0</v>
      </c>
      <c r="W60" s="76">
        <f>'[64]2016 свод'!X64</f>
        <v>0</v>
      </c>
      <c r="X60" s="76">
        <f>'[64]2016 свод'!Y64</f>
        <v>0</v>
      </c>
      <c r="Y60" s="76">
        <f>'[64]2016 свод'!Z64</f>
        <v>0</v>
      </c>
      <c r="Z60" s="76">
        <f>'[64]2016 свод'!AA64</f>
        <v>0</v>
      </c>
      <c r="AA60" s="76">
        <f>'[64]2016 свод'!AB64</f>
        <v>0</v>
      </c>
      <c r="AB60" s="76">
        <f>'[64]2016 свод'!AC64</f>
        <v>0</v>
      </c>
      <c r="AC60" s="76">
        <f>'[64]2016 свод'!AD64</f>
        <v>1840668.0100000002</v>
      </c>
      <c r="AD60" s="77">
        <f t="shared" si="4"/>
        <v>1840668.0100000002</v>
      </c>
      <c r="AE60" s="36">
        <f t="shared" si="5"/>
        <v>0</v>
      </c>
      <c r="AF60" s="36">
        <f t="shared" si="6"/>
        <v>0</v>
      </c>
      <c r="AG60" s="78"/>
    </row>
    <row r="61" spans="1:33" ht="11.85" hidden="1" customHeight="1">
      <c r="A61" s="23">
        <v>1</v>
      </c>
      <c r="B61" s="79" t="str">
        <f>'[64]2016 свод'!C65</f>
        <v>1709. Услуги по хранению (перекачке) ГСМ</v>
      </c>
      <c r="C61" s="74" t="str">
        <f>'[64]2016 свод'!D65</f>
        <v>13.1</v>
      </c>
      <c r="D61" s="80" t="str">
        <f>'[64]2016 свод'!E65</f>
        <v>20.01</v>
      </c>
      <c r="E61" s="74" t="str">
        <f>'[64]2016 свод'!F65</f>
        <v>2.10.3.5.</v>
      </c>
      <c r="F61" s="76">
        <f>'[64]2016 свод'!G65</f>
        <v>0</v>
      </c>
      <c r="G61" s="76">
        <f>'[64]2016 свод'!H65</f>
        <v>2656595.7999999998</v>
      </c>
      <c r="H61" s="76">
        <f>'[64]2016 свод'!I65</f>
        <v>0</v>
      </c>
      <c r="I61" s="76">
        <f>'[64]2016 свод'!J65</f>
        <v>126657.42</v>
      </c>
      <c r="J61" s="76">
        <f>'[64]2016 свод'!K65</f>
        <v>0</v>
      </c>
      <c r="K61" s="76">
        <f>'[64]2016 свод'!L65</f>
        <v>0</v>
      </c>
      <c r="L61" s="76">
        <f>'[64]2016 свод'!M65</f>
        <v>0</v>
      </c>
      <c r="M61" s="76">
        <f>'[64]2016 свод'!N65</f>
        <v>0</v>
      </c>
      <c r="N61" s="76">
        <f>'[64]2016 свод'!O65</f>
        <v>0</v>
      </c>
      <c r="O61" s="76">
        <f>'[64]2016 свод'!P65</f>
        <v>0</v>
      </c>
      <c r="P61" s="76">
        <f>'[64]2016 свод'!Q65</f>
        <v>0</v>
      </c>
      <c r="Q61" s="76">
        <f>'[64]2016 свод'!R65</f>
        <v>0</v>
      </c>
      <c r="R61" s="76">
        <f>'[64]2016 свод'!S65</f>
        <v>0</v>
      </c>
      <c r="S61" s="76">
        <f>'[64]2016 свод'!T65</f>
        <v>0</v>
      </c>
      <c r="T61" s="76">
        <f>'[64]2016 свод'!U65</f>
        <v>0</v>
      </c>
      <c r="U61" s="76">
        <f>'[64]2016 свод'!V65</f>
        <v>0</v>
      </c>
      <c r="V61" s="76">
        <f>'[64]2016 свод'!W65</f>
        <v>0</v>
      </c>
      <c r="W61" s="76">
        <f>'[64]2016 свод'!X65</f>
        <v>0</v>
      </c>
      <c r="X61" s="76">
        <f>'[64]2016 свод'!Y65</f>
        <v>0</v>
      </c>
      <c r="Y61" s="76">
        <f>'[64]2016 свод'!Z65</f>
        <v>0</v>
      </c>
      <c r="Z61" s="76">
        <f>'[64]2016 свод'!AA65</f>
        <v>0</v>
      </c>
      <c r="AA61" s="76">
        <f>'[64]2016 свод'!AB65</f>
        <v>0</v>
      </c>
      <c r="AB61" s="76">
        <f>'[64]2016 свод'!AC65</f>
        <v>0</v>
      </c>
      <c r="AC61" s="76">
        <f>'[64]2016 свод'!AD65</f>
        <v>2783253.2199999997</v>
      </c>
      <c r="AD61" s="77">
        <f t="shared" si="4"/>
        <v>2783253.2199999997</v>
      </c>
      <c r="AE61" s="36">
        <f t="shared" si="5"/>
        <v>0</v>
      </c>
      <c r="AF61" s="36">
        <f t="shared" si="6"/>
        <v>0</v>
      </c>
      <c r="AG61" s="78"/>
    </row>
    <row r="62" spans="1:33" ht="11.85" hidden="1" customHeight="1">
      <c r="A62" s="23">
        <v>1</v>
      </c>
      <c r="B62" s="79" t="str">
        <f>'[64]2016 свод'!C66</f>
        <v>1713.  Расходы на нефтепродукты (на выработку электроэнергии)</v>
      </c>
      <c r="C62" s="74" t="str">
        <f>'[64]2016 свод'!D66</f>
        <v>1.1</v>
      </c>
      <c r="D62" s="80" t="str">
        <f>'[64]2016 свод'!E66</f>
        <v>20.01</v>
      </c>
      <c r="E62" s="74" t="str">
        <f>'[64]2016 свод'!F66</f>
        <v>2.7.1.</v>
      </c>
      <c r="F62" s="76">
        <f>'[64]2016 свод'!G66</f>
        <v>11284576.109999999</v>
      </c>
      <c r="G62" s="76">
        <f>'[64]2016 свод'!H66</f>
        <v>158489817.11000001</v>
      </c>
      <c r="H62" s="76">
        <f>'[64]2016 свод'!I66</f>
        <v>24154931.890000001</v>
      </c>
      <c r="I62" s="76">
        <f>'[64]2016 свод'!J66</f>
        <v>21499394.579999998</v>
      </c>
      <c r="J62" s="76">
        <f>'[64]2016 свод'!K66</f>
        <v>19525401.059999999</v>
      </c>
      <c r="K62" s="76">
        <f>'[64]2016 свод'!L66</f>
        <v>865386.86</v>
      </c>
      <c r="L62" s="76">
        <f>'[64]2016 свод'!M66</f>
        <v>119830864.22</v>
      </c>
      <c r="M62" s="76">
        <f>'[64]2016 свод'!N66</f>
        <v>0</v>
      </c>
      <c r="N62" s="76">
        <f>'[64]2016 свод'!O66</f>
        <v>0</v>
      </c>
      <c r="O62" s="76">
        <f>'[64]2016 свод'!P66</f>
        <v>0</v>
      </c>
      <c r="P62" s="76">
        <f>'[64]2016 свод'!Q66</f>
        <v>0</v>
      </c>
      <c r="Q62" s="76">
        <f>'[64]2016 свод'!R66</f>
        <v>0</v>
      </c>
      <c r="R62" s="76">
        <f>'[64]2016 свод'!S66</f>
        <v>0</v>
      </c>
      <c r="S62" s="76">
        <f>'[64]2016 свод'!T66</f>
        <v>0</v>
      </c>
      <c r="T62" s="76">
        <f>'[64]2016 свод'!U66</f>
        <v>0</v>
      </c>
      <c r="U62" s="76">
        <f>'[64]2016 свод'!V66</f>
        <v>0</v>
      </c>
      <c r="V62" s="76">
        <f>'[64]2016 свод'!W66</f>
        <v>0</v>
      </c>
      <c r="W62" s="76">
        <f>'[64]2016 свод'!X66</f>
        <v>0</v>
      </c>
      <c r="X62" s="76">
        <f>'[64]2016 свод'!Y66</f>
        <v>0</v>
      </c>
      <c r="Y62" s="76">
        <f>'[64]2016 свод'!Z66</f>
        <v>0</v>
      </c>
      <c r="Z62" s="76">
        <f>'[64]2016 свод'!AA66</f>
        <v>0</v>
      </c>
      <c r="AA62" s="76">
        <f>'[64]2016 свод'!AB66</f>
        <v>546531.75</v>
      </c>
      <c r="AB62" s="76">
        <f>'[64]2016 свод'!AC66</f>
        <v>0</v>
      </c>
      <c r="AC62" s="76">
        <f>'[64]2016 свод'!AD66</f>
        <v>356196903.58000004</v>
      </c>
      <c r="AD62" s="77">
        <f t="shared" si="4"/>
        <v>355650371.83000004</v>
      </c>
      <c r="AE62" s="36">
        <f t="shared" si="5"/>
        <v>0</v>
      </c>
      <c r="AF62" s="36">
        <f t="shared" si="6"/>
        <v>0</v>
      </c>
      <c r="AG62" s="78"/>
    </row>
    <row r="63" spans="1:33" ht="11.85" hidden="1" customHeight="1">
      <c r="A63" s="23">
        <v>1</v>
      </c>
      <c r="B63" s="79" t="str">
        <f>'[64]2016 свод'!C67</f>
        <v>1715. Расходы ГСМ (масло на эксплуатацию оборудования)</v>
      </c>
      <c r="C63" s="74" t="str">
        <f>'[64]2016 свод'!D67</f>
        <v>2.2</v>
      </c>
      <c r="D63" s="80" t="str">
        <f>'[64]2016 свод'!E67</f>
        <v>20.01</v>
      </c>
      <c r="E63" s="74" t="str">
        <f>'[64]2016 свод'!F67</f>
        <v>2.7.2.</v>
      </c>
      <c r="F63" s="76">
        <f>'[64]2016 свод'!G67</f>
        <v>137021.68</v>
      </c>
      <c r="G63" s="76">
        <f>'[64]2016 свод'!H67</f>
        <v>1909453.29</v>
      </c>
      <c r="H63" s="76">
        <f>'[64]2016 свод'!I67</f>
        <v>263641.24</v>
      </c>
      <c r="I63" s="76">
        <f>'[64]2016 свод'!J67</f>
        <v>207744.5</v>
      </c>
      <c r="J63" s="76">
        <f>'[64]2016 свод'!K67</f>
        <v>205014.68</v>
      </c>
      <c r="K63" s="76">
        <f>'[64]2016 свод'!L67</f>
        <v>20394.25</v>
      </c>
      <c r="L63" s="76">
        <f>'[64]2016 свод'!M67</f>
        <v>1436362.58</v>
      </c>
      <c r="M63" s="76">
        <f>'[64]2016 свод'!N67</f>
        <v>0</v>
      </c>
      <c r="N63" s="76">
        <f>'[64]2016 свод'!O67</f>
        <v>0</v>
      </c>
      <c r="O63" s="76">
        <f>'[64]2016 свод'!P67</f>
        <v>0</v>
      </c>
      <c r="P63" s="76">
        <f>'[64]2016 свод'!Q67</f>
        <v>0</v>
      </c>
      <c r="Q63" s="76">
        <f>'[64]2016 свод'!R67</f>
        <v>0</v>
      </c>
      <c r="R63" s="76">
        <f>'[64]2016 свод'!S67</f>
        <v>0</v>
      </c>
      <c r="S63" s="76">
        <f>'[64]2016 свод'!T67</f>
        <v>0</v>
      </c>
      <c r="T63" s="76">
        <f>'[64]2016 свод'!U67</f>
        <v>0</v>
      </c>
      <c r="U63" s="76">
        <f>'[64]2016 свод'!V67</f>
        <v>0</v>
      </c>
      <c r="V63" s="76">
        <f>'[64]2016 свод'!W67</f>
        <v>0</v>
      </c>
      <c r="W63" s="76">
        <f>'[64]2016 свод'!X67</f>
        <v>0</v>
      </c>
      <c r="X63" s="76">
        <f>'[64]2016 свод'!Y67</f>
        <v>0</v>
      </c>
      <c r="Y63" s="76">
        <f>'[64]2016 свод'!Z67</f>
        <v>0</v>
      </c>
      <c r="Z63" s="76">
        <f>'[64]2016 свод'!AA67</f>
        <v>0</v>
      </c>
      <c r="AA63" s="76">
        <f>'[64]2016 свод'!AB67</f>
        <v>10065.4</v>
      </c>
      <c r="AB63" s="76">
        <f>'[64]2016 свод'!AC67</f>
        <v>0</v>
      </c>
      <c r="AC63" s="76">
        <f>'[64]2016 свод'!AD67</f>
        <v>4189697.62</v>
      </c>
      <c r="AD63" s="77">
        <f t="shared" si="4"/>
        <v>4179632.22</v>
      </c>
      <c r="AE63" s="36">
        <f t="shared" si="5"/>
        <v>0</v>
      </c>
      <c r="AF63" s="36">
        <f t="shared" si="6"/>
        <v>0</v>
      </c>
      <c r="AG63" s="78"/>
    </row>
    <row r="64" spans="1:33" ht="11.85" hidden="1" customHeight="1">
      <c r="A64" s="23">
        <v>1</v>
      </c>
      <c r="B64" s="79" t="str">
        <f>'[64]2016 свод'!C68</f>
        <v>1716. Расходы топлива на выработку  теплоэнергии (дрова)</v>
      </c>
      <c r="C64" s="74" t="str">
        <f>'[64]2016 свод'!D68</f>
        <v>1.3</v>
      </c>
      <c r="D64" s="80" t="str">
        <f>'[64]2016 свод'!E68</f>
        <v>20.01</v>
      </c>
      <c r="E64" s="74" t="str">
        <f>'[64]2016 свод'!F68</f>
        <v>2.7.1.</v>
      </c>
      <c r="F64" s="76">
        <f>'[64]2016 свод'!G68</f>
        <v>0</v>
      </c>
      <c r="G64" s="76">
        <f>'[64]2016 свод'!H68</f>
        <v>0</v>
      </c>
      <c r="H64" s="76">
        <f>'[64]2016 свод'!I68</f>
        <v>0</v>
      </c>
      <c r="I64" s="76">
        <f>'[64]2016 свод'!J68</f>
        <v>0</v>
      </c>
      <c r="J64" s="76">
        <f>'[64]2016 свод'!K68</f>
        <v>0</v>
      </c>
      <c r="K64" s="76">
        <f>'[64]2016 свод'!L68</f>
        <v>0</v>
      </c>
      <c r="L64" s="76">
        <f>'[64]2016 свод'!M68</f>
        <v>0</v>
      </c>
      <c r="M64" s="76">
        <f>'[64]2016 свод'!N68</f>
        <v>0</v>
      </c>
      <c r="N64" s="76">
        <f>'[64]2016 свод'!O68</f>
        <v>0</v>
      </c>
      <c r="O64" s="76">
        <f>'[64]2016 свод'!P68</f>
        <v>0</v>
      </c>
      <c r="P64" s="76">
        <f>'[64]2016 свод'!Q68</f>
        <v>0</v>
      </c>
      <c r="Q64" s="76">
        <f>'[64]2016 свод'!R68</f>
        <v>0</v>
      </c>
      <c r="R64" s="76">
        <f>'[64]2016 свод'!S68</f>
        <v>0</v>
      </c>
      <c r="S64" s="76">
        <f>'[64]2016 свод'!T68</f>
        <v>0</v>
      </c>
      <c r="T64" s="76">
        <f>'[64]2016 свод'!U68</f>
        <v>0</v>
      </c>
      <c r="U64" s="76">
        <f>'[64]2016 свод'!V68</f>
        <v>0</v>
      </c>
      <c r="V64" s="76">
        <f>'[64]2016 свод'!W68</f>
        <v>0</v>
      </c>
      <c r="W64" s="76">
        <f>'[64]2016 свод'!X68</f>
        <v>0</v>
      </c>
      <c r="X64" s="76">
        <f>'[64]2016 свод'!Y68</f>
        <v>0</v>
      </c>
      <c r="Y64" s="76">
        <f>'[64]2016 свод'!Z68</f>
        <v>0</v>
      </c>
      <c r="Z64" s="76">
        <f>'[64]2016 свод'!AA68</f>
        <v>0</v>
      </c>
      <c r="AA64" s="76">
        <f>'[64]2016 свод'!AB68</f>
        <v>441250</v>
      </c>
      <c r="AB64" s="76">
        <f>'[64]2016 свод'!AC68</f>
        <v>0</v>
      </c>
      <c r="AC64" s="76">
        <f>'[64]2016 свод'!AD68</f>
        <v>441250</v>
      </c>
      <c r="AD64" s="77">
        <f t="shared" si="4"/>
        <v>0</v>
      </c>
      <c r="AE64" s="36">
        <f t="shared" si="5"/>
        <v>0</v>
      </c>
      <c r="AF64" s="36">
        <f t="shared" si="6"/>
        <v>0</v>
      </c>
      <c r="AG64" s="78"/>
    </row>
    <row r="65" spans="1:33" ht="11.85" hidden="1" customHeight="1">
      <c r="A65" s="23">
        <v>1</v>
      </c>
      <c r="B65" s="79" t="str">
        <f>'[64]2016 свод'!C69</f>
        <v>2.14.1. Электроэнергия</v>
      </c>
      <c r="C65" s="74" t="e">
        <f>'[64]2016 свод'!D69</f>
        <v>#N/A</v>
      </c>
      <c r="D65" s="80" t="str">
        <f>'[64]2016 свод'!E69</f>
        <v>20.01</v>
      </c>
      <c r="E65" s="74" t="s">
        <v>178</v>
      </c>
      <c r="F65" s="76">
        <f>'[64]2016 свод'!G69</f>
        <v>0</v>
      </c>
      <c r="G65" s="76">
        <f>'[64]2016 свод'!H69</f>
        <v>0</v>
      </c>
      <c r="H65" s="76">
        <f>'[64]2016 свод'!I69</f>
        <v>0</v>
      </c>
      <c r="I65" s="76">
        <f>'[64]2016 свод'!J69</f>
        <v>0</v>
      </c>
      <c r="J65" s="76">
        <f>'[64]2016 свод'!K69</f>
        <v>0</v>
      </c>
      <c r="K65" s="76">
        <f>'[64]2016 свод'!L69</f>
        <v>0</v>
      </c>
      <c r="L65" s="76">
        <f>'[64]2016 свод'!M69</f>
        <v>13354.69</v>
      </c>
      <c r="M65" s="76">
        <f>'[64]2016 свод'!N69</f>
        <v>0</v>
      </c>
      <c r="N65" s="76">
        <f>'[64]2016 свод'!O69</f>
        <v>0</v>
      </c>
      <c r="O65" s="76">
        <f>'[64]2016 свод'!P69</f>
        <v>0</v>
      </c>
      <c r="P65" s="76">
        <f>'[64]2016 свод'!Q69</f>
        <v>0</v>
      </c>
      <c r="Q65" s="76">
        <f>'[64]2016 свод'!R69</f>
        <v>0</v>
      </c>
      <c r="R65" s="76">
        <f>'[64]2016 свод'!S69</f>
        <v>0</v>
      </c>
      <c r="S65" s="76">
        <f>'[64]2016 свод'!T69</f>
        <v>0</v>
      </c>
      <c r="T65" s="76">
        <f>'[64]2016 свод'!U69</f>
        <v>0</v>
      </c>
      <c r="U65" s="76">
        <f>'[64]2016 свод'!V69</f>
        <v>0</v>
      </c>
      <c r="V65" s="76">
        <f>'[64]2016 свод'!W69</f>
        <v>0</v>
      </c>
      <c r="W65" s="76">
        <f>'[64]2016 свод'!X69</f>
        <v>0</v>
      </c>
      <c r="X65" s="76">
        <f>'[64]2016 свод'!Y69</f>
        <v>0</v>
      </c>
      <c r="Y65" s="76">
        <f>'[64]2016 свод'!Z69</f>
        <v>0</v>
      </c>
      <c r="Z65" s="76">
        <f>'[64]2016 свод'!AA69</f>
        <v>0</v>
      </c>
      <c r="AA65" s="76">
        <f>'[64]2016 свод'!AB69</f>
        <v>0</v>
      </c>
      <c r="AB65" s="76">
        <f>'[64]2016 свод'!AC69</f>
        <v>0</v>
      </c>
      <c r="AC65" s="76">
        <f>'[64]2016 свод'!AD69</f>
        <v>13354.69</v>
      </c>
      <c r="AD65" s="77">
        <f t="shared" si="4"/>
        <v>13354.69</v>
      </c>
      <c r="AE65" s="36">
        <f t="shared" si="5"/>
        <v>0</v>
      </c>
      <c r="AF65" s="36">
        <f t="shared" si="6"/>
        <v>0</v>
      </c>
      <c r="AG65" s="78"/>
    </row>
    <row r="66" spans="1:33" ht="11.85" hidden="1" customHeight="1">
      <c r="A66" s="23"/>
      <c r="B66" s="79" t="str">
        <f>'[64]2016 свод'!C70</f>
        <v>Материальные расходы</v>
      </c>
      <c r="C66" s="74" t="str">
        <f>'[64]2016 свод'!D70</f>
        <v>9.1</v>
      </c>
      <c r="D66" s="80" t="str">
        <f>'[64]2016 свод'!E70</f>
        <v>20.01</v>
      </c>
      <c r="E66" s="74" t="str">
        <f>'[64]2016 свод'!F70</f>
        <v>2.8.3.</v>
      </c>
      <c r="F66" s="76">
        <f>'[64]2016 свод'!G70</f>
        <v>0</v>
      </c>
      <c r="G66" s="76">
        <f>'[64]2016 свод'!H70</f>
        <v>0</v>
      </c>
      <c r="H66" s="76">
        <f>'[64]2016 свод'!I70</f>
        <v>17542.37</v>
      </c>
      <c r="I66" s="76">
        <f>'[64]2016 свод'!J70</f>
        <v>0</v>
      </c>
      <c r="J66" s="76">
        <f>'[64]2016 свод'!K70</f>
        <v>0</v>
      </c>
      <c r="K66" s="76">
        <f>'[64]2016 свод'!L70</f>
        <v>0</v>
      </c>
      <c r="L66" s="76">
        <f>'[64]2016 свод'!M70</f>
        <v>0</v>
      </c>
      <c r="M66" s="76">
        <f>'[64]2016 свод'!N70</f>
        <v>0</v>
      </c>
      <c r="N66" s="76">
        <f>'[64]2016 свод'!O70</f>
        <v>0</v>
      </c>
      <c r="O66" s="76">
        <f>'[64]2016 свод'!P70</f>
        <v>0</v>
      </c>
      <c r="P66" s="76">
        <f>'[64]2016 свод'!Q70</f>
        <v>0</v>
      </c>
      <c r="Q66" s="76">
        <f>'[64]2016 свод'!R70</f>
        <v>0</v>
      </c>
      <c r="R66" s="76">
        <f>'[64]2016 свод'!S70</f>
        <v>0</v>
      </c>
      <c r="S66" s="76">
        <f>'[64]2016 свод'!T70</f>
        <v>0</v>
      </c>
      <c r="T66" s="76">
        <f>'[64]2016 свод'!U70</f>
        <v>0</v>
      </c>
      <c r="U66" s="76">
        <f>'[64]2016 свод'!V70</f>
        <v>0</v>
      </c>
      <c r="V66" s="76">
        <f>'[64]2016 свод'!W70</f>
        <v>0</v>
      </c>
      <c r="W66" s="76">
        <f>'[64]2016 свод'!X70</f>
        <v>0</v>
      </c>
      <c r="X66" s="76">
        <f>'[64]2016 свод'!Y70</f>
        <v>0</v>
      </c>
      <c r="Y66" s="76">
        <f>'[64]2016 свод'!Z70</f>
        <v>0</v>
      </c>
      <c r="Z66" s="76">
        <f>'[64]2016 свод'!AA70</f>
        <v>0</v>
      </c>
      <c r="AA66" s="76">
        <f>'[64]2016 свод'!AB70</f>
        <v>0</v>
      </c>
      <c r="AB66" s="76">
        <f>'[64]2016 свод'!AC70</f>
        <v>0</v>
      </c>
      <c r="AC66" s="76">
        <f>'[64]2016 свод'!AD70</f>
        <v>17542.37</v>
      </c>
      <c r="AD66" s="77"/>
      <c r="AE66" s="36"/>
      <c r="AF66" s="36"/>
      <c r="AG66" s="78"/>
    </row>
    <row r="67" spans="1:33" ht="11.85" hidden="1" customHeight="1">
      <c r="A67" s="23"/>
      <c r="B67" s="79" t="str">
        <f>'[64]2016 свод'!C71</f>
        <v>Энергопотери (норма)</v>
      </c>
      <c r="C67" s="74" t="e">
        <f>'[64]2016 свод'!D71</f>
        <v>#N/A</v>
      </c>
      <c r="D67" s="80" t="str">
        <f>'[64]2016 свод'!E71</f>
        <v>20.01</v>
      </c>
      <c r="E67" s="74" t="s">
        <v>179</v>
      </c>
      <c r="F67" s="76">
        <f>'[64]2016 свод'!G71</f>
        <v>0</v>
      </c>
      <c r="G67" s="76">
        <f>'[64]2016 свод'!H71</f>
        <v>0</v>
      </c>
      <c r="H67" s="76">
        <f>'[64]2016 свод'!I71</f>
        <v>0</v>
      </c>
      <c r="I67" s="76">
        <f>'[64]2016 свод'!J71</f>
        <v>0</v>
      </c>
      <c r="J67" s="76">
        <f>'[64]2016 свод'!K71</f>
        <v>0</v>
      </c>
      <c r="K67" s="76">
        <f>'[64]2016 свод'!L71</f>
        <v>0</v>
      </c>
      <c r="L67" s="76">
        <f>'[64]2016 свод'!M71</f>
        <v>0</v>
      </c>
      <c r="M67" s="76">
        <f>'[64]2016 свод'!N71</f>
        <v>52489.82</v>
      </c>
      <c r="N67" s="76">
        <f>'[64]2016 свод'!O71</f>
        <v>3752052.48</v>
      </c>
      <c r="O67" s="76">
        <f>'[64]2016 свод'!P71</f>
        <v>452002.98</v>
      </c>
      <c r="P67" s="76">
        <f>'[64]2016 свод'!Q71</f>
        <v>317317.92</v>
      </c>
      <c r="Q67" s="76">
        <f>'[64]2016 свод'!R71</f>
        <v>434318</v>
      </c>
      <c r="R67" s="76">
        <f>'[64]2016 свод'!S71</f>
        <v>0</v>
      </c>
      <c r="S67" s="76">
        <f>'[64]2016 свод'!T71</f>
        <v>3281637.68</v>
      </c>
      <c r="T67" s="76">
        <f>'[64]2016 свод'!U71</f>
        <v>0</v>
      </c>
      <c r="U67" s="76">
        <f>'[64]2016 свод'!V71</f>
        <v>0</v>
      </c>
      <c r="V67" s="76">
        <f>'[64]2016 свод'!W71</f>
        <v>0</v>
      </c>
      <c r="W67" s="76">
        <f>'[64]2016 свод'!X71</f>
        <v>0</v>
      </c>
      <c r="X67" s="76">
        <f>'[64]2016 свод'!Y71</f>
        <v>0</v>
      </c>
      <c r="Y67" s="76">
        <f>'[64]2016 свод'!Z71</f>
        <v>0</v>
      </c>
      <c r="Z67" s="76">
        <f>'[64]2016 свод'!AA71</f>
        <v>0</v>
      </c>
      <c r="AA67" s="76">
        <f>'[64]2016 свод'!AB71</f>
        <v>0</v>
      </c>
      <c r="AB67" s="76">
        <f>'[64]2016 свод'!AC71</f>
        <v>0</v>
      </c>
      <c r="AC67" s="76">
        <f>'[64]2016 свод'!AD71</f>
        <v>8289818.879999999</v>
      </c>
      <c r="AD67" s="77"/>
      <c r="AE67" s="36"/>
      <c r="AF67" s="36"/>
      <c r="AG67" s="78"/>
    </row>
    <row r="68" spans="1:33" s="86" customFormat="1" ht="13.35" hidden="1" customHeight="1">
      <c r="A68" s="82">
        <v>1</v>
      </c>
      <c r="B68" s="79" t="str">
        <f>'[64]2016 свод'!C72</f>
        <v>Энергопотери (сверхнорма)</v>
      </c>
      <c r="C68" s="74" t="e">
        <f>'[64]2016 свод'!D72</f>
        <v>#N/A</v>
      </c>
      <c r="D68" s="80" t="str">
        <f>'[64]2016 свод'!E72</f>
        <v>20.01</v>
      </c>
      <c r="E68" s="74" t="s">
        <v>179</v>
      </c>
      <c r="F68" s="76">
        <f>'[64]2016 свод'!G72</f>
        <v>0</v>
      </c>
      <c r="G68" s="76">
        <f>'[64]2016 свод'!H72</f>
        <v>0</v>
      </c>
      <c r="H68" s="76">
        <f>'[64]2016 свод'!I72</f>
        <v>0</v>
      </c>
      <c r="I68" s="76">
        <f>'[64]2016 свод'!J72</f>
        <v>0</v>
      </c>
      <c r="J68" s="76">
        <f>'[64]2016 свод'!K72</f>
        <v>0</v>
      </c>
      <c r="K68" s="76">
        <f>'[64]2016 свод'!L72</f>
        <v>0</v>
      </c>
      <c r="L68" s="76">
        <f>'[64]2016 свод'!M72</f>
        <v>0</v>
      </c>
      <c r="M68" s="76">
        <f>'[64]2016 свод'!N72</f>
        <v>0</v>
      </c>
      <c r="N68" s="76">
        <f>'[64]2016 свод'!O72</f>
        <v>1690848.48</v>
      </c>
      <c r="O68" s="76">
        <f>'[64]2016 свод'!P72</f>
        <v>38976.36</v>
      </c>
      <c r="P68" s="76">
        <f>'[64]2016 свод'!Q72</f>
        <v>0</v>
      </c>
      <c r="Q68" s="76">
        <f>'[64]2016 свод'!R72</f>
        <v>0</v>
      </c>
      <c r="R68" s="76">
        <f>'[64]2016 свод'!S72</f>
        <v>0</v>
      </c>
      <c r="S68" s="76">
        <f>'[64]2016 свод'!T72</f>
        <v>0</v>
      </c>
      <c r="T68" s="76">
        <f>'[64]2016 свод'!U72</f>
        <v>0</v>
      </c>
      <c r="U68" s="76">
        <f>'[64]2016 свод'!V72</f>
        <v>0</v>
      </c>
      <c r="V68" s="76">
        <f>'[64]2016 свод'!W72</f>
        <v>0</v>
      </c>
      <c r="W68" s="76">
        <f>'[64]2016 свод'!X72</f>
        <v>0</v>
      </c>
      <c r="X68" s="76">
        <f>'[64]2016 свод'!Y72</f>
        <v>0</v>
      </c>
      <c r="Y68" s="76">
        <f>'[64]2016 свод'!Z72</f>
        <v>0</v>
      </c>
      <c r="Z68" s="76">
        <f>'[64]2016 свод'!AA72</f>
        <v>0</v>
      </c>
      <c r="AA68" s="76">
        <f>'[64]2016 свод'!AB72</f>
        <v>0</v>
      </c>
      <c r="AB68" s="76">
        <f>'[64]2016 свод'!AC72</f>
        <v>0</v>
      </c>
      <c r="AC68" s="76">
        <f>'[64]2016 свод'!AD72</f>
        <v>1729824.84</v>
      </c>
      <c r="AD68" s="83">
        <f t="shared" ref="AD68:AD109" si="7">F68+G68+H68+I68+J68+K68+L68</f>
        <v>0</v>
      </c>
      <c r="AE68" s="84">
        <f t="shared" ref="AE68:AE109" si="8">N68</f>
        <v>1690848.48</v>
      </c>
      <c r="AF68" s="84">
        <f t="shared" ref="AF68:AF109" si="9">M68</f>
        <v>0</v>
      </c>
      <c r="AG68" s="85"/>
    </row>
    <row r="69" spans="1:33" ht="13.35" hidden="1" customHeight="1" outlineLevel="1" thickBot="1">
      <c r="A69" s="23">
        <v>1</v>
      </c>
      <c r="B69" s="87" t="str">
        <f>'[64]2016 свод'!C73</f>
        <v>Итого</v>
      </c>
      <c r="C69" s="74" t="str">
        <f>'[64]2016 свод'!D73</f>
        <v>14.1</v>
      </c>
      <c r="D69" s="88" t="str">
        <f>'[64]2016 свод'!E73</f>
        <v>20.01</v>
      </c>
      <c r="E69" s="74">
        <f>'[64]2016 свод'!F73</f>
        <v>0</v>
      </c>
      <c r="F69" s="76">
        <f>'[64]2016 свод'!G73</f>
        <v>21064419.779999997</v>
      </c>
      <c r="G69" s="76">
        <f>'[64]2016 свод'!H73</f>
        <v>220901014.06</v>
      </c>
      <c r="H69" s="76">
        <f>'[64]2016 свод'!I73</f>
        <v>44201038.170000002</v>
      </c>
      <c r="I69" s="76">
        <f>'[64]2016 свод'!J73</f>
        <v>30914073.350000001</v>
      </c>
      <c r="J69" s="76">
        <f>'[64]2016 свод'!K73</f>
        <v>31714943.07</v>
      </c>
      <c r="K69" s="76">
        <f>'[64]2016 свод'!L73</f>
        <v>2076554.1400000001</v>
      </c>
      <c r="L69" s="76">
        <f>'[64]2016 свод'!M73</f>
        <v>206010533.28</v>
      </c>
      <c r="M69" s="76">
        <f>'[64]2016 свод'!N73</f>
        <v>1019080.3099999999</v>
      </c>
      <c r="N69" s="76">
        <f>'[64]2016 свод'!O73</f>
        <v>9508306.2699999996</v>
      </c>
      <c r="O69" s="76">
        <f>'[64]2016 свод'!P73</f>
        <v>1743526.4800000002</v>
      </c>
      <c r="P69" s="76">
        <f>'[64]2016 свод'!Q73</f>
        <v>2024519.2199999997</v>
      </c>
      <c r="Q69" s="76">
        <f>'[64]2016 свод'!R73</f>
        <v>2144772.98</v>
      </c>
      <c r="R69" s="76">
        <f>'[64]2016 свод'!S73</f>
        <v>0</v>
      </c>
      <c r="S69" s="76">
        <f>'[64]2016 свод'!T73</f>
        <v>6606991.7400000002</v>
      </c>
      <c r="T69" s="76">
        <f>'[64]2016 свод'!U73</f>
        <v>339922.45</v>
      </c>
      <c r="U69" s="76">
        <f>'[64]2016 свод'!V73</f>
        <v>6644998.21</v>
      </c>
      <c r="V69" s="76">
        <f>'[64]2016 свод'!W73</f>
        <v>395338.2</v>
      </c>
      <c r="W69" s="76">
        <f>'[64]2016 свод'!X73</f>
        <v>399780.56</v>
      </c>
      <c r="X69" s="76">
        <f>'[64]2016 свод'!Y73</f>
        <v>523731.48000000004</v>
      </c>
      <c r="Y69" s="76">
        <f>'[64]2016 свод'!Z73</f>
        <v>1944.5</v>
      </c>
      <c r="Z69" s="76">
        <f>'[64]2016 свод'!AA73</f>
        <v>3450939.1</v>
      </c>
      <c r="AA69" s="76">
        <f>'[64]2016 свод'!AB73</f>
        <v>2440010.0499999998</v>
      </c>
      <c r="AB69" s="76">
        <f>'[64]2016 свод'!AC73</f>
        <v>3974873.5</v>
      </c>
      <c r="AC69" s="76">
        <f>'[64]2016 свод'!AD73</f>
        <v>598101310.9000001</v>
      </c>
      <c r="AD69" s="77">
        <f t="shared" si="7"/>
        <v>556882575.85000002</v>
      </c>
      <c r="AE69" s="36">
        <f t="shared" si="8"/>
        <v>9508306.2699999996</v>
      </c>
      <c r="AF69" s="36">
        <f t="shared" si="9"/>
        <v>1019080.3099999999</v>
      </c>
      <c r="AG69" s="78"/>
    </row>
    <row r="70" spans="1:33" ht="11.85" hidden="1" customHeight="1">
      <c r="A70" s="23">
        <v>1</v>
      </c>
      <c r="B70" s="89">
        <f>'[64]2016 свод'!C74</f>
        <v>0</v>
      </c>
      <c r="C70" s="74">
        <f>'[64]2016 свод'!D74</f>
        <v>0</v>
      </c>
      <c r="D70" s="90">
        <f>'[64]2016 свод'!E74</f>
        <v>0</v>
      </c>
      <c r="E70" s="74">
        <f>'[64]2016 свод'!F74</f>
        <v>0</v>
      </c>
      <c r="F70" s="76">
        <f>'[64]2016 свод'!G74</f>
        <v>0</v>
      </c>
      <c r="G70" s="76">
        <f>'[64]2016 свод'!H74</f>
        <v>0</v>
      </c>
      <c r="H70" s="76">
        <f>'[64]2016 свод'!I74</f>
        <v>0</v>
      </c>
      <c r="I70" s="76">
        <f>'[64]2016 свод'!J74</f>
        <v>0</v>
      </c>
      <c r="J70" s="76">
        <f>'[64]2016 свод'!K74</f>
        <v>0</v>
      </c>
      <c r="K70" s="76">
        <f>'[64]2016 свод'!L74</f>
        <v>0</v>
      </c>
      <c r="L70" s="76">
        <f>'[64]2016 свод'!M74</f>
        <v>0</v>
      </c>
      <c r="M70" s="76">
        <f>'[64]2016 свод'!N74</f>
        <v>0</v>
      </c>
      <c r="N70" s="76">
        <f>'[64]2016 свод'!O74</f>
        <v>0</v>
      </c>
      <c r="O70" s="76">
        <f>'[64]2016 свод'!P74</f>
        <v>0</v>
      </c>
      <c r="P70" s="76">
        <f>'[64]2016 свод'!Q74</f>
        <v>0</v>
      </c>
      <c r="Q70" s="76">
        <f>'[64]2016 свод'!R74</f>
        <v>0</v>
      </c>
      <c r="R70" s="76">
        <f>'[64]2016 свод'!S74</f>
        <v>0</v>
      </c>
      <c r="S70" s="76">
        <f>'[64]2016 свод'!T74</f>
        <v>0</v>
      </c>
      <c r="T70" s="76">
        <f>'[64]2016 свод'!U74</f>
        <v>0</v>
      </c>
      <c r="U70" s="76">
        <f>'[64]2016 свод'!V74</f>
        <v>0</v>
      </c>
      <c r="V70" s="76">
        <f>'[64]2016 свод'!W74</f>
        <v>0</v>
      </c>
      <c r="W70" s="76">
        <f>'[64]2016 свод'!X74</f>
        <v>0</v>
      </c>
      <c r="X70" s="76">
        <f>'[64]2016 свод'!Y74</f>
        <v>0</v>
      </c>
      <c r="Y70" s="76">
        <f>'[64]2016 свод'!Z74</f>
        <v>0</v>
      </c>
      <c r="Z70" s="76">
        <f>'[64]2016 свод'!AA74</f>
        <v>0</v>
      </c>
      <c r="AA70" s="76">
        <f>'[64]2016 свод'!AB74</f>
        <v>0</v>
      </c>
      <c r="AB70" s="76">
        <f>'[64]2016 свод'!AC74</f>
        <v>0</v>
      </c>
      <c r="AC70" s="76">
        <f>'[64]2016 свод'!AD74</f>
        <v>0</v>
      </c>
      <c r="AD70" s="77">
        <f t="shared" si="7"/>
        <v>0</v>
      </c>
      <c r="AE70" s="36">
        <f t="shared" si="8"/>
        <v>0</v>
      </c>
      <c r="AF70" s="36">
        <f t="shared" si="9"/>
        <v>0</v>
      </c>
      <c r="AG70" s="78"/>
    </row>
    <row r="71" spans="1:33" ht="11.85" hidden="1" customHeight="1" outlineLevel="1">
      <c r="A71" s="23">
        <v>1</v>
      </c>
      <c r="B71" s="91">
        <f>'[64]2016 свод'!C75</f>
        <v>0</v>
      </c>
      <c r="C71" s="74" t="e">
        <f>'[64]2016 свод'!D75</f>
        <v>#N/A</v>
      </c>
      <c r="D71" s="80">
        <f>'[64]2016 свод'!E75</f>
        <v>25</v>
      </c>
      <c r="E71" s="74" t="s">
        <v>175</v>
      </c>
      <c r="F71" s="76">
        <f>'[64]2016 свод'!G75</f>
        <v>-406.16</v>
      </c>
      <c r="G71" s="76">
        <f>'[64]2016 свод'!H75</f>
        <v>-1764.6200000000001</v>
      </c>
      <c r="H71" s="76">
        <f>'[64]2016 свод'!I75</f>
        <v>-411.52</v>
      </c>
      <c r="I71" s="76">
        <f>'[64]2016 свод'!J75</f>
        <v>-356.85</v>
      </c>
      <c r="J71" s="76">
        <f>'[64]2016 свод'!K75</f>
        <v>-398.44</v>
      </c>
      <c r="K71" s="76">
        <f>'[64]2016 свод'!L75</f>
        <v>-57.22</v>
      </c>
      <c r="L71" s="76">
        <f>'[64]2016 свод'!M75</f>
        <v>3462.1699999999996</v>
      </c>
      <c r="M71" s="76">
        <f>'[64]2016 свод'!N75</f>
        <v>0</v>
      </c>
      <c r="N71" s="76">
        <f>'[64]2016 свод'!O75</f>
        <v>0</v>
      </c>
      <c r="O71" s="76">
        <f>'[64]2016 свод'!P75</f>
        <v>0</v>
      </c>
      <c r="P71" s="76">
        <f>'[64]2016 свод'!Q75</f>
        <v>0</v>
      </c>
      <c r="Q71" s="76">
        <f>'[64]2016 свод'!R75</f>
        <v>0</v>
      </c>
      <c r="R71" s="76">
        <f>'[64]2016 свод'!S75</f>
        <v>0</v>
      </c>
      <c r="S71" s="76">
        <f>'[64]2016 свод'!T75</f>
        <v>0</v>
      </c>
      <c r="T71" s="76">
        <f>'[64]2016 свод'!U75</f>
        <v>0</v>
      </c>
      <c r="U71" s="76">
        <f>'[64]2016 свод'!V75</f>
        <v>0</v>
      </c>
      <c r="V71" s="76">
        <f>'[64]2016 свод'!W75</f>
        <v>0</v>
      </c>
      <c r="W71" s="76">
        <f>'[64]2016 свод'!X75</f>
        <v>0</v>
      </c>
      <c r="X71" s="76">
        <f>'[64]2016 свод'!Y75</f>
        <v>0</v>
      </c>
      <c r="Y71" s="76">
        <f>'[64]2016 свод'!Z75</f>
        <v>0</v>
      </c>
      <c r="Z71" s="76">
        <f>'[64]2016 свод'!AA75</f>
        <v>0</v>
      </c>
      <c r="AA71" s="76">
        <f>'[64]2016 свод'!AB75</f>
        <v>-67.459999999999994</v>
      </c>
      <c r="AB71" s="76">
        <f>'[64]2016 свод'!AC75</f>
        <v>0</v>
      </c>
      <c r="AC71" s="76">
        <f>'[64]2016 свод'!AD75</f>
        <v>-0.10000000000032117</v>
      </c>
      <c r="AD71" s="77">
        <f t="shared" si="7"/>
        <v>67.359999999999673</v>
      </c>
      <c r="AE71" s="36">
        <f t="shared" si="8"/>
        <v>0</v>
      </c>
      <c r="AF71" s="36">
        <f t="shared" si="9"/>
        <v>0</v>
      </c>
      <c r="AG71" s="78"/>
    </row>
    <row r="72" spans="1:33" ht="11.85" hidden="1" customHeight="1" outlineLevel="1">
      <c r="A72" s="23">
        <v>1</v>
      </c>
      <c r="B72" s="92" t="str">
        <f>'[64]2016 свод'!C76</f>
        <v>1104. Аренда оборудования, зданий и сооружений (НЕ Муниципалитет)</v>
      </c>
      <c r="C72" s="74" t="str">
        <f>'[64]2016 свод'!D76</f>
        <v>6.2</v>
      </c>
      <c r="D72" s="80">
        <f>'[64]2016 свод'!E76</f>
        <v>25</v>
      </c>
      <c r="E72" s="74" t="str">
        <f>'[64]2016 свод'!F76</f>
        <v>5.19.</v>
      </c>
      <c r="F72" s="76">
        <f>'[64]2016 свод'!G76</f>
        <v>138544.65</v>
      </c>
      <c r="G72" s="76">
        <f>'[64]2016 свод'!H76</f>
        <v>678417.33999999985</v>
      </c>
      <c r="H72" s="76">
        <f>'[64]2016 свод'!I76</f>
        <v>135443.68</v>
      </c>
      <c r="I72" s="76">
        <f>'[64]2016 свод'!J76</f>
        <v>110341.04</v>
      </c>
      <c r="J72" s="76">
        <f>'[64]2016 свод'!K76</f>
        <v>135726.16</v>
      </c>
      <c r="K72" s="76">
        <f>'[64]2016 свод'!L76</f>
        <v>15808.2</v>
      </c>
      <c r="L72" s="76">
        <f>'[64]2016 свод'!M76</f>
        <v>641440.99</v>
      </c>
      <c r="M72" s="76">
        <f>'[64]2016 свод'!N76</f>
        <v>0</v>
      </c>
      <c r="N72" s="76">
        <f>'[64]2016 свод'!O76</f>
        <v>0</v>
      </c>
      <c r="O72" s="76">
        <f>'[64]2016 свод'!P76</f>
        <v>0</v>
      </c>
      <c r="P72" s="76">
        <f>'[64]2016 свод'!Q76</f>
        <v>0</v>
      </c>
      <c r="Q72" s="76">
        <f>'[64]2016 свод'!R76</f>
        <v>0</v>
      </c>
      <c r="R72" s="76">
        <f>'[64]2016 свод'!S76</f>
        <v>0</v>
      </c>
      <c r="S72" s="76">
        <f>'[64]2016 свод'!T76</f>
        <v>0</v>
      </c>
      <c r="T72" s="76">
        <f>'[64]2016 свод'!U76</f>
        <v>0</v>
      </c>
      <c r="U72" s="76">
        <f>'[64]2016 свод'!V76</f>
        <v>0</v>
      </c>
      <c r="V72" s="76">
        <f>'[64]2016 свод'!W76</f>
        <v>0</v>
      </c>
      <c r="W72" s="76">
        <f>'[64]2016 свод'!X76</f>
        <v>0</v>
      </c>
      <c r="X72" s="76">
        <f>'[64]2016 свод'!Y76</f>
        <v>0</v>
      </c>
      <c r="Y72" s="76">
        <f>'[64]2016 свод'!Z76</f>
        <v>0</v>
      </c>
      <c r="Z72" s="76">
        <f>'[64]2016 свод'!AA76</f>
        <v>0</v>
      </c>
      <c r="AA72" s="76">
        <f>'[64]2016 свод'!AB76</f>
        <v>14452.84</v>
      </c>
      <c r="AB72" s="76">
        <f>'[64]2016 свод'!AC76</f>
        <v>0</v>
      </c>
      <c r="AC72" s="76">
        <f>'[64]2016 свод'!AD76</f>
        <v>1870174.9</v>
      </c>
      <c r="AD72" s="77">
        <f t="shared" si="7"/>
        <v>1855722.0599999998</v>
      </c>
      <c r="AE72" s="36">
        <f t="shared" si="8"/>
        <v>0</v>
      </c>
      <c r="AF72" s="36">
        <f t="shared" si="9"/>
        <v>0</v>
      </c>
      <c r="AG72" s="78"/>
    </row>
    <row r="73" spans="1:33" ht="11.85" hidden="1" customHeight="1">
      <c r="A73" s="23">
        <v>1</v>
      </c>
      <c r="B73" s="92" t="str">
        <f>'[64]2016 свод'!C77</f>
        <v>1113. Услуги (работы по текущим ремонтам)</v>
      </c>
      <c r="C73" s="74" t="str">
        <f>'[64]2016 свод'!D77</f>
        <v>8.2</v>
      </c>
      <c r="D73" s="80">
        <f>'[64]2016 свод'!E77</f>
        <v>25</v>
      </c>
      <c r="E73" s="74" t="str">
        <f>'[64]2016 свод'!F77</f>
        <v>2.10.3.4.</v>
      </c>
      <c r="F73" s="76">
        <f>'[64]2016 свод'!G77</f>
        <v>0</v>
      </c>
      <c r="G73" s="76">
        <f>'[64]2016 свод'!H77</f>
        <v>0</v>
      </c>
      <c r="H73" s="76">
        <f>'[64]2016 свод'!I77</f>
        <v>0</v>
      </c>
      <c r="I73" s="76">
        <f>'[64]2016 свод'!J77</f>
        <v>0</v>
      </c>
      <c r="J73" s="76">
        <f>'[64]2016 свод'!K77</f>
        <v>0</v>
      </c>
      <c r="K73" s="76">
        <f>'[64]2016 свод'!L77</f>
        <v>0</v>
      </c>
      <c r="L73" s="76">
        <f>'[64]2016 свод'!M77</f>
        <v>0</v>
      </c>
      <c r="M73" s="76">
        <f>'[64]2016 свод'!N77</f>
        <v>0</v>
      </c>
      <c r="N73" s="76">
        <f>'[64]2016 свод'!O77</f>
        <v>0</v>
      </c>
      <c r="O73" s="76">
        <f>'[64]2016 свод'!P77</f>
        <v>0</v>
      </c>
      <c r="P73" s="76">
        <f>'[64]2016 свод'!Q77</f>
        <v>0</v>
      </c>
      <c r="Q73" s="76">
        <f>'[64]2016 свод'!R77</f>
        <v>0</v>
      </c>
      <c r="R73" s="76">
        <f>'[64]2016 свод'!S77</f>
        <v>0</v>
      </c>
      <c r="S73" s="76">
        <f>'[64]2016 свод'!T77</f>
        <v>0</v>
      </c>
      <c r="T73" s="76">
        <f>'[64]2016 свод'!U77</f>
        <v>0</v>
      </c>
      <c r="U73" s="76">
        <f>'[64]2016 свод'!V77</f>
        <v>0</v>
      </c>
      <c r="V73" s="76">
        <f>'[64]2016 свод'!W77</f>
        <v>0</v>
      </c>
      <c r="W73" s="76">
        <f>'[64]2016 свод'!X77</f>
        <v>0</v>
      </c>
      <c r="X73" s="76">
        <f>'[64]2016 свод'!Y77</f>
        <v>0</v>
      </c>
      <c r="Y73" s="76">
        <f>'[64]2016 свод'!Z77</f>
        <v>0</v>
      </c>
      <c r="Z73" s="76">
        <f>'[64]2016 свод'!AA77</f>
        <v>0</v>
      </c>
      <c r="AA73" s="76">
        <f>'[64]2016 свод'!AB77</f>
        <v>-177.49</v>
      </c>
      <c r="AB73" s="76">
        <f>'[64]2016 свод'!AC77</f>
        <v>0</v>
      </c>
      <c r="AC73" s="76">
        <f>'[64]2016 свод'!AD77</f>
        <v>-177.49</v>
      </c>
      <c r="AD73" s="77">
        <f t="shared" si="7"/>
        <v>0</v>
      </c>
      <c r="AE73" s="36">
        <f t="shared" si="8"/>
        <v>0</v>
      </c>
      <c r="AF73" s="36">
        <f t="shared" si="9"/>
        <v>0</v>
      </c>
      <c r="AG73" s="78"/>
    </row>
    <row r="74" spans="1:33" ht="11.85" hidden="1" customHeight="1">
      <c r="A74" s="23">
        <v>1</v>
      </c>
      <c r="B74" s="92" t="str">
        <f>'[64]2016 свод'!C78</f>
        <v>1114. Материалы  на текущий ремонт.</v>
      </c>
      <c r="C74" s="74" t="e">
        <f>'[64]2016 свод'!D78</f>
        <v>#N/A</v>
      </c>
      <c r="D74" s="80">
        <f>'[64]2016 свод'!E78</f>
        <v>25</v>
      </c>
      <c r="E74" s="74" t="s">
        <v>180</v>
      </c>
      <c r="F74" s="76">
        <f>'[64]2016 свод'!G78</f>
        <v>5884.56</v>
      </c>
      <c r="G74" s="76">
        <f>'[64]2016 свод'!H78</f>
        <v>25566.230000000003</v>
      </c>
      <c r="H74" s="76">
        <f>'[64]2016 свод'!I78</f>
        <v>5962.17</v>
      </c>
      <c r="I74" s="76">
        <f>'[64]2016 свод'!J78</f>
        <v>5170.07</v>
      </c>
      <c r="J74" s="76">
        <f>'[64]2016 свод'!K78</f>
        <v>5772.76</v>
      </c>
      <c r="K74" s="76">
        <f>'[64]2016 свод'!L78</f>
        <v>829.01</v>
      </c>
      <c r="L74" s="76">
        <f>'[64]2016 свод'!M78</f>
        <v>21874.49</v>
      </c>
      <c r="M74" s="76">
        <f>'[64]2016 свод'!N78</f>
        <v>0</v>
      </c>
      <c r="N74" s="76">
        <f>'[64]2016 свод'!O78</f>
        <v>0</v>
      </c>
      <c r="O74" s="76">
        <f>'[64]2016 свод'!P78</f>
        <v>0</v>
      </c>
      <c r="P74" s="76">
        <f>'[64]2016 свод'!Q78</f>
        <v>0</v>
      </c>
      <c r="Q74" s="76">
        <f>'[64]2016 свод'!R78</f>
        <v>0</v>
      </c>
      <c r="R74" s="76">
        <f>'[64]2016 свод'!S78</f>
        <v>0</v>
      </c>
      <c r="S74" s="76">
        <f>'[64]2016 свод'!T78</f>
        <v>0</v>
      </c>
      <c r="T74" s="76">
        <f>'[64]2016 свод'!U78</f>
        <v>0</v>
      </c>
      <c r="U74" s="76">
        <f>'[64]2016 свод'!V78</f>
        <v>0</v>
      </c>
      <c r="V74" s="76">
        <f>'[64]2016 свод'!W78</f>
        <v>0</v>
      </c>
      <c r="W74" s="76">
        <f>'[64]2016 свод'!X78</f>
        <v>0</v>
      </c>
      <c r="X74" s="76">
        <f>'[64]2016 свод'!Y78</f>
        <v>0</v>
      </c>
      <c r="Y74" s="76">
        <f>'[64]2016 свод'!Z78</f>
        <v>0</v>
      </c>
      <c r="Z74" s="76">
        <f>'[64]2016 свод'!AA78</f>
        <v>0</v>
      </c>
      <c r="AA74" s="76">
        <f>'[64]2016 свод'!AB78</f>
        <v>977.43</v>
      </c>
      <c r="AB74" s="76">
        <f>'[64]2016 свод'!AC78</f>
        <v>0</v>
      </c>
      <c r="AC74" s="76">
        <f>'[64]2016 свод'!AD78</f>
        <v>72036.72</v>
      </c>
      <c r="AD74" s="77">
        <f t="shared" si="7"/>
        <v>71059.290000000008</v>
      </c>
      <c r="AE74" s="36">
        <f t="shared" si="8"/>
        <v>0</v>
      </c>
      <c r="AF74" s="36">
        <f t="shared" si="9"/>
        <v>0</v>
      </c>
      <c r="AG74" s="78"/>
    </row>
    <row r="75" spans="1:33" ht="11.85" hidden="1" customHeight="1">
      <c r="A75" s="23">
        <v>1</v>
      </c>
      <c r="B75" s="92" t="str">
        <f>'[64]2016 свод'!C79</f>
        <v>1116. Техническое обслуживание ООС</v>
      </c>
      <c r="C75" s="74" t="str">
        <f>'[64]2016 свод'!D79</f>
        <v>8.2</v>
      </c>
      <c r="D75" s="80">
        <f>'[64]2016 свод'!E79</f>
        <v>25</v>
      </c>
      <c r="E75" s="74" t="str">
        <f>'[64]2016 свод'!F79</f>
        <v>2.10.3.4.</v>
      </c>
      <c r="F75" s="76">
        <f>'[64]2016 свод'!G79</f>
        <v>4806.74</v>
      </c>
      <c r="G75" s="76">
        <f>'[64]2016 свод'!H79</f>
        <v>22036.23</v>
      </c>
      <c r="H75" s="76">
        <f>'[64]2016 свод'!I79</f>
        <v>4868.74</v>
      </c>
      <c r="I75" s="76">
        <f>'[64]2016 свод'!J79</f>
        <v>3978.28</v>
      </c>
      <c r="J75" s="76">
        <f>'[64]2016 свод'!K79</f>
        <v>4635.7700000000004</v>
      </c>
      <c r="K75" s="76">
        <f>'[64]2016 свод'!L79</f>
        <v>617.02</v>
      </c>
      <c r="L75" s="76">
        <f>'[64]2016 свод'!M79</f>
        <v>19451.330000000002</v>
      </c>
      <c r="M75" s="76">
        <f>'[64]2016 свод'!N79</f>
        <v>0</v>
      </c>
      <c r="N75" s="76">
        <f>'[64]2016 свод'!O79</f>
        <v>0</v>
      </c>
      <c r="O75" s="76">
        <f>'[64]2016 свод'!P79</f>
        <v>0</v>
      </c>
      <c r="P75" s="76">
        <f>'[64]2016 свод'!Q79</f>
        <v>0</v>
      </c>
      <c r="Q75" s="76">
        <f>'[64]2016 свод'!R79</f>
        <v>0</v>
      </c>
      <c r="R75" s="76">
        <f>'[64]2016 свод'!S79</f>
        <v>0</v>
      </c>
      <c r="S75" s="76">
        <f>'[64]2016 свод'!T79</f>
        <v>0</v>
      </c>
      <c r="T75" s="76">
        <f>'[64]2016 свод'!U79</f>
        <v>0</v>
      </c>
      <c r="U75" s="76">
        <f>'[64]2016 свод'!V79</f>
        <v>0</v>
      </c>
      <c r="V75" s="76">
        <f>'[64]2016 свод'!W79</f>
        <v>0</v>
      </c>
      <c r="W75" s="76">
        <f>'[64]2016 свод'!X79</f>
        <v>0</v>
      </c>
      <c r="X75" s="76">
        <f>'[64]2016 свод'!Y79</f>
        <v>0</v>
      </c>
      <c r="Y75" s="76">
        <f>'[64]2016 свод'!Z79</f>
        <v>0</v>
      </c>
      <c r="Z75" s="76">
        <f>'[64]2016 свод'!AA79</f>
        <v>0</v>
      </c>
      <c r="AA75" s="76">
        <f>'[64]2016 свод'!AB79</f>
        <v>543.77</v>
      </c>
      <c r="AB75" s="76">
        <f>'[64]2016 свод'!AC79</f>
        <v>0</v>
      </c>
      <c r="AC75" s="76">
        <f>'[64]2016 свод'!AD79</f>
        <v>60937.87999999999</v>
      </c>
      <c r="AD75" s="77">
        <f t="shared" si="7"/>
        <v>60394.109999999993</v>
      </c>
      <c r="AE75" s="36">
        <f t="shared" si="8"/>
        <v>0</v>
      </c>
      <c r="AF75" s="36">
        <f t="shared" si="9"/>
        <v>0</v>
      </c>
      <c r="AG75" s="78"/>
    </row>
    <row r="76" spans="1:33" ht="11.85" hidden="1" customHeight="1">
      <c r="A76" s="23">
        <v>1</v>
      </c>
      <c r="B76" s="92" t="str">
        <f>'[64]2016 свод'!C80</f>
        <v>1118. Транспортный налог</v>
      </c>
      <c r="C76" s="74" t="str">
        <f>'[64]2016 свод'!D80</f>
        <v>13.2</v>
      </c>
      <c r="D76" s="80">
        <f>'[64]2016 свод'!E80</f>
        <v>25</v>
      </c>
      <c r="E76" s="74" t="str">
        <f>'[64]2016 свод'!F80</f>
        <v>5.4.</v>
      </c>
      <c r="F76" s="76">
        <f>'[64]2016 свод'!G80</f>
        <v>3605.04</v>
      </c>
      <c r="G76" s="76">
        <f>'[64]2016 свод'!H80</f>
        <v>17844.420000000002</v>
      </c>
      <c r="H76" s="76">
        <f>'[64]2016 свод'!I80</f>
        <v>3611.71</v>
      </c>
      <c r="I76" s="76">
        <f>'[64]2016 свод'!J80</f>
        <v>2986.6</v>
      </c>
      <c r="J76" s="76">
        <f>'[64]2016 свод'!K80</f>
        <v>3575.49</v>
      </c>
      <c r="K76" s="76">
        <f>'[64]2016 свод'!L80</f>
        <v>436.67</v>
      </c>
      <c r="L76" s="76">
        <f>'[64]2016 свод'!M80</f>
        <v>15659.66</v>
      </c>
      <c r="M76" s="76">
        <f>'[64]2016 свод'!N80</f>
        <v>0</v>
      </c>
      <c r="N76" s="76">
        <f>'[64]2016 свод'!O80</f>
        <v>0</v>
      </c>
      <c r="O76" s="76">
        <f>'[64]2016 свод'!P80</f>
        <v>0</v>
      </c>
      <c r="P76" s="76">
        <f>'[64]2016 свод'!Q80</f>
        <v>0</v>
      </c>
      <c r="Q76" s="76">
        <f>'[64]2016 свод'!R80</f>
        <v>0</v>
      </c>
      <c r="R76" s="76">
        <f>'[64]2016 свод'!S80</f>
        <v>0</v>
      </c>
      <c r="S76" s="76">
        <f>'[64]2016 свод'!T80</f>
        <v>0</v>
      </c>
      <c r="T76" s="76">
        <f>'[64]2016 свод'!U80</f>
        <v>0</v>
      </c>
      <c r="U76" s="76">
        <f>'[64]2016 свод'!V80</f>
        <v>0</v>
      </c>
      <c r="V76" s="76">
        <f>'[64]2016 свод'!W80</f>
        <v>0</v>
      </c>
      <c r="W76" s="76">
        <f>'[64]2016 свод'!X80</f>
        <v>0</v>
      </c>
      <c r="X76" s="76">
        <f>'[64]2016 свод'!Y80</f>
        <v>0</v>
      </c>
      <c r="Y76" s="76">
        <f>'[64]2016 свод'!Z80</f>
        <v>0</v>
      </c>
      <c r="Z76" s="76">
        <f>'[64]2016 свод'!AA80</f>
        <v>0</v>
      </c>
      <c r="AA76" s="76">
        <f>'[64]2016 свод'!AB80</f>
        <v>478.42</v>
      </c>
      <c r="AB76" s="76">
        <f>'[64]2016 свод'!AC80</f>
        <v>0</v>
      </c>
      <c r="AC76" s="76">
        <f>'[64]2016 свод'!AD80</f>
        <v>48198.009999999995</v>
      </c>
      <c r="AD76" s="77">
        <f t="shared" si="7"/>
        <v>47719.59</v>
      </c>
      <c r="AE76" s="36">
        <f t="shared" si="8"/>
        <v>0</v>
      </c>
      <c r="AF76" s="36">
        <f t="shared" si="9"/>
        <v>0</v>
      </c>
      <c r="AG76" s="78"/>
    </row>
    <row r="77" spans="1:33" ht="11.85" hidden="1" customHeight="1">
      <c r="A77" s="23">
        <v>1</v>
      </c>
      <c r="B77" s="92" t="str">
        <f>'[64]2016 свод'!C81</f>
        <v>1123. Запасные части на текущий ремонт ООС</v>
      </c>
      <c r="C77" s="74" t="str">
        <f>'[64]2016 свод'!D81</f>
        <v>9.2</v>
      </c>
      <c r="D77" s="80">
        <f>'[64]2016 свод'!E81</f>
        <v>25</v>
      </c>
      <c r="E77" s="74" t="str">
        <f>'[64]2016 свод'!F81</f>
        <v>2.8.2.</v>
      </c>
      <c r="F77" s="76">
        <f>'[64]2016 свод'!G81</f>
        <v>161147.20000000001</v>
      </c>
      <c r="G77" s="76">
        <f>'[64]2016 свод'!H81</f>
        <v>794599.4</v>
      </c>
      <c r="H77" s="76">
        <f>'[64]2016 свод'!I81</f>
        <v>164562.35999999999</v>
      </c>
      <c r="I77" s="76">
        <f>'[64]2016 свод'!J81</f>
        <v>136799.67999999999</v>
      </c>
      <c r="J77" s="76">
        <f>'[64]2016 свод'!K81</f>
        <v>164757.78</v>
      </c>
      <c r="K77" s="76">
        <f>'[64]2016 свод'!L81</f>
        <v>18641.14</v>
      </c>
      <c r="L77" s="76">
        <f>'[64]2016 свод'!M81</f>
        <v>766694.89</v>
      </c>
      <c r="M77" s="76">
        <f>'[64]2016 свод'!N81</f>
        <v>0</v>
      </c>
      <c r="N77" s="76">
        <f>'[64]2016 свод'!O81</f>
        <v>0</v>
      </c>
      <c r="O77" s="76">
        <f>'[64]2016 свод'!P81</f>
        <v>0</v>
      </c>
      <c r="P77" s="76">
        <f>'[64]2016 свод'!Q81</f>
        <v>0</v>
      </c>
      <c r="Q77" s="76">
        <f>'[64]2016 свод'!R81</f>
        <v>0</v>
      </c>
      <c r="R77" s="76">
        <f>'[64]2016 свод'!S81</f>
        <v>0</v>
      </c>
      <c r="S77" s="76">
        <f>'[64]2016 свод'!T81</f>
        <v>0</v>
      </c>
      <c r="T77" s="76">
        <f>'[64]2016 свод'!U81</f>
        <v>0</v>
      </c>
      <c r="U77" s="76">
        <f>'[64]2016 свод'!V81</f>
        <v>0</v>
      </c>
      <c r="V77" s="76">
        <f>'[64]2016 свод'!W81</f>
        <v>0</v>
      </c>
      <c r="W77" s="76">
        <f>'[64]2016 свод'!X81</f>
        <v>0</v>
      </c>
      <c r="X77" s="76">
        <f>'[64]2016 свод'!Y81</f>
        <v>0</v>
      </c>
      <c r="Y77" s="76">
        <f>'[64]2016 свод'!Z81</f>
        <v>0</v>
      </c>
      <c r="Z77" s="76">
        <f>'[64]2016 свод'!AA81</f>
        <v>0</v>
      </c>
      <c r="AA77" s="76">
        <f>'[64]2016 свод'!AB81</f>
        <v>24129</v>
      </c>
      <c r="AB77" s="76">
        <f>'[64]2016 свод'!AC81</f>
        <v>0</v>
      </c>
      <c r="AC77" s="76">
        <f>'[64]2016 свод'!AD81</f>
        <v>2231331.4499999997</v>
      </c>
      <c r="AD77" s="77">
        <f t="shared" si="7"/>
        <v>2207202.4499999997</v>
      </c>
      <c r="AE77" s="36">
        <f t="shared" si="8"/>
        <v>0</v>
      </c>
      <c r="AF77" s="36">
        <f t="shared" si="9"/>
        <v>0</v>
      </c>
      <c r="AG77" s="78"/>
    </row>
    <row r="78" spans="1:33" s="81" customFormat="1" ht="11.85" hidden="1" customHeight="1">
      <c r="A78" s="23">
        <v>1</v>
      </c>
      <c r="B78" s="92" t="str">
        <f>'[64]2016 свод'!C82</f>
        <v>1124. Услуги (работы) по ремонту автотранспорта</v>
      </c>
      <c r="C78" s="74" t="str">
        <f>'[64]2016 свод'!D82</f>
        <v>8.2</v>
      </c>
      <c r="D78" s="80">
        <f>'[64]2016 свод'!E82</f>
        <v>25</v>
      </c>
      <c r="E78" s="74" t="str">
        <f>'[64]2016 свод'!F82</f>
        <v>2.10.3.2.</v>
      </c>
      <c r="F78" s="76">
        <f>'[64]2016 свод'!G82</f>
        <v>9221.0400000000009</v>
      </c>
      <c r="G78" s="76">
        <f>'[64]2016 свод'!H82</f>
        <v>46536.38</v>
      </c>
      <c r="H78" s="76">
        <f>'[64]2016 свод'!I82</f>
        <v>9516.4500000000007</v>
      </c>
      <c r="I78" s="76">
        <f>'[64]2016 свод'!J82</f>
        <v>7880.37</v>
      </c>
      <c r="J78" s="76">
        <f>'[64]2016 свод'!K82</f>
        <v>9496.06</v>
      </c>
      <c r="K78" s="76">
        <f>'[64]2016 свод'!L82</f>
        <v>1021.16</v>
      </c>
      <c r="L78" s="76">
        <f>'[64]2016 свод'!M82</f>
        <v>46437.3</v>
      </c>
      <c r="M78" s="76">
        <f>'[64]2016 свод'!N82</f>
        <v>0</v>
      </c>
      <c r="N78" s="76">
        <f>'[64]2016 свод'!O82</f>
        <v>0</v>
      </c>
      <c r="O78" s="76">
        <f>'[64]2016 свод'!P82</f>
        <v>0</v>
      </c>
      <c r="P78" s="76">
        <f>'[64]2016 свод'!Q82</f>
        <v>0</v>
      </c>
      <c r="Q78" s="76">
        <f>'[64]2016 свод'!R82</f>
        <v>0</v>
      </c>
      <c r="R78" s="76">
        <f>'[64]2016 свод'!S82</f>
        <v>0</v>
      </c>
      <c r="S78" s="76">
        <f>'[64]2016 свод'!T82</f>
        <v>0</v>
      </c>
      <c r="T78" s="76">
        <f>'[64]2016 свод'!U82</f>
        <v>0</v>
      </c>
      <c r="U78" s="76">
        <f>'[64]2016 свод'!V82</f>
        <v>0</v>
      </c>
      <c r="V78" s="76">
        <f>'[64]2016 свод'!W82</f>
        <v>0</v>
      </c>
      <c r="W78" s="76">
        <f>'[64]2016 свод'!X82</f>
        <v>0</v>
      </c>
      <c r="X78" s="76">
        <f>'[64]2016 свод'!Y82</f>
        <v>0</v>
      </c>
      <c r="Y78" s="76">
        <f>'[64]2016 свод'!Z82</f>
        <v>0</v>
      </c>
      <c r="Z78" s="76">
        <f>'[64]2016 свод'!AA82</f>
        <v>0</v>
      </c>
      <c r="AA78" s="76">
        <f>'[64]2016 свод'!AB82</f>
        <v>1628.55</v>
      </c>
      <c r="AB78" s="76">
        <f>'[64]2016 свод'!AC82</f>
        <v>0</v>
      </c>
      <c r="AC78" s="76">
        <f>'[64]2016 свод'!AD82</f>
        <v>131737.31</v>
      </c>
      <c r="AD78" s="77">
        <f t="shared" si="7"/>
        <v>130108.76</v>
      </c>
      <c r="AE78" s="36">
        <f t="shared" si="8"/>
        <v>0</v>
      </c>
      <c r="AF78" s="36">
        <f t="shared" si="9"/>
        <v>0</v>
      </c>
      <c r="AG78" s="78"/>
    </row>
    <row r="79" spans="1:33" s="81" customFormat="1" ht="11.85" hidden="1" customHeight="1">
      <c r="A79" s="23">
        <v>1</v>
      </c>
      <c r="B79" s="92" t="str">
        <f>'[64]2016 свод'!C83</f>
        <v>1127. Материалы для текущего содержания ООС</v>
      </c>
      <c r="C79" s="74" t="str">
        <f>'[64]2016 свод'!D83</f>
        <v>9.2</v>
      </c>
      <c r="D79" s="80">
        <f>'[64]2016 свод'!E83</f>
        <v>25</v>
      </c>
      <c r="E79" s="74" t="str">
        <f>'[64]2016 свод'!F83</f>
        <v>2.8.2.</v>
      </c>
      <c r="F79" s="76">
        <f>'[64]2016 свод'!G83</f>
        <v>4176.24</v>
      </c>
      <c r="G79" s="76">
        <f>'[64]2016 свод'!H83</f>
        <v>19729.739999999998</v>
      </c>
      <c r="H79" s="76">
        <f>'[64]2016 свод'!I83</f>
        <v>4329.4799999999996</v>
      </c>
      <c r="I79" s="76">
        <f>'[64]2016 свод'!J83</f>
        <v>3622.84</v>
      </c>
      <c r="J79" s="76">
        <f>'[64]2016 свод'!K83</f>
        <v>4244.16</v>
      </c>
      <c r="K79" s="76">
        <f>'[64]2016 свод'!L83</f>
        <v>494.62</v>
      </c>
      <c r="L79" s="76">
        <f>'[64]2016 свод'!M83</f>
        <v>19697.98</v>
      </c>
      <c r="M79" s="76">
        <f>'[64]2016 свод'!N83</f>
        <v>0</v>
      </c>
      <c r="N79" s="76">
        <f>'[64]2016 свод'!O83</f>
        <v>0</v>
      </c>
      <c r="O79" s="76">
        <f>'[64]2016 свод'!P83</f>
        <v>0</v>
      </c>
      <c r="P79" s="76">
        <f>'[64]2016 свод'!Q83</f>
        <v>0</v>
      </c>
      <c r="Q79" s="76">
        <f>'[64]2016 свод'!R83</f>
        <v>0</v>
      </c>
      <c r="R79" s="76">
        <f>'[64]2016 свод'!S83</f>
        <v>0</v>
      </c>
      <c r="S79" s="76">
        <f>'[64]2016 свод'!T83</f>
        <v>0</v>
      </c>
      <c r="T79" s="76">
        <f>'[64]2016 свод'!U83</f>
        <v>0</v>
      </c>
      <c r="U79" s="76">
        <f>'[64]2016 свод'!V83</f>
        <v>0</v>
      </c>
      <c r="V79" s="76">
        <f>'[64]2016 свод'!W83</f>
        <v>0</v>
      </c>
      <c r="W79" s="76">
        <f>'[64]2016 свод'!X83</f>
        <v>0</v>
      </c>
      <c r="X79" s="76">
        <f>'[64]2016 свод'!Y83</f>
        <v>0</v>
      </c>
      <c r="Y79" s="76">
        <f>'[64]2016 свод'!Z83</f>
        <v>0</v>
      </c>
      <c r="Z79" s="76">
        <f>'[64]2016 свод'!AA83</f>
        <v>0</v>
      </c>
      <c r="AA79" s="76">
        <f>'[64]2016 свод'!AB83</f>
        <v>621.36</v>
      </c>
      <c r="AB79" s="76">
        <f>'[64]2016 свод'!AC83</f>
        <v>0</v>
      </c>
      <c r="AC79" s="76">
        <f>'[64]2016 свод'!AD83</f>
        <v>56916.42</v>
      </c>
      <c r="AD79" s="77">
        <f t="shared" si="7"/>
        <v>56295.06</v>
      </c>
      <c r="AE79" s="36">
        <f t="shared" si="8"/>
        <v>0</v>
      </c>
      <c r="AF79" s="36">
        <f t="shared" si="9"/>
        <v>0</v>
      </c>
      <c r="AG79" s="78"/>
    </row>
    <row r="80" spans="1:33" s="81" customFormat="1" ht="11.85" hidden="1" customHeight="1">
      <c r="A80" s="23">
        <v>1</v>
      </c>
      <c r="B80" s="92" t="str">
        <f>'[64]2016 свод'!C84</f>
        <v>1204. Медосмотры (обязательные)</v>
      </c>
      <c r="C80" s="74" t="str">
        <f>'[64]2016 свод'!D84</f>
        <v>13.2</v>
      </c>
      <c r="D80" s="80">
        <f>'[64]2016 свод'!E84</f>
        <v>25</v>
      </c>
      <c r="E80" s="74" t="str">
        <f>'[64]2016 свод'!F84</f>
        <v>2.10.3.1.</v>
      </c>
      <c r="F80" s="76">
        <f>'[64]2016 свод'!G84</f>
        <v>8315.2099999999991</v>
      </c>
      <c r="G80" s="76">
        <f>'[64]2016 свод'!H84</f>
        <v>38333.64</v>
      </c>
      <c r="H80" s="76">
        <f>'[64]2016 свод'!I84</f>
        <v>8425.9</v>
      </c>
      <c r="I80" s="76">
        <f>'[64]2016 свод'!J84</f>
        <v>7074.51</v>
      </c>
      <c r="J80" s="76">
        <f>'[64]2016 свод'!K84</f>
        <v>8312.17</v>
      </c>
      <c r="K80" s="76">
        <f>'[64]2016 свод'!L84</f>
        <v>1019.61</v>
      </c>
      <c r="L80" s="76">
        <f>'[64]2016 свод'!M84</f>
        <v>41340.199999999997</v>
      </c>
      <c r="M80" s="76">
        <f>'[64]2016 свод'!N84</f>
        <v>0</v>
      </c>
      <c r="N80" s="76">
        <f>'[64]2016 свод'!O84</f>
        <v>0</v>
      </c>
      <c r="O80" s="76">
        <f>'[64]2016 свод'!P84</f>
        <v>0</v>
      </c>
      <c r="P80" s="76">
        <f>'[64]2016 свод'!Q84</f>
        <v>0</v>
      </c>
      <c r="Q80" s="76">
        <f>'[64]2016 свод'!R84</f>
        <v>0</v>
      </c>
      <c r="R80" s="76">
        <f>'[64]2016 свод'!S84</f>
        <v>0</v>
      </c>
      <c r="S80" s="76">
        <f>'[64]2016 свод'!T84</f>
        <v>0</v>
      </c>
      <c r="T80" s="76">
        <f>'[64]2016 свод'!U84</f>
        <v>0</v>
      </c>
      <c r="U80" s="76">
        <f>'[64]2016 свод'!V84</f>
        <v>0</v>
      </c>
      <c r="V80" s="76">
        <f>'[64]2016 свод'!W84</f>
        <v>0</v>
      </c>
      <c r="W80" s="76">
        <f>'[64]2016 свод'!X84</f>
        <v>0</v>
      </c>
      <c r="X80" s="76">
        <f>'[64]2016 свод'!Y84</f>
        <v>0</v>
      </c>
      <c r="Y80" s="76">
        <f>'[64]2016 свод'!Z84</f>
        <v>0</v>
      </c>
      <c r="Z80" s="76">
        <f>'[64]2016 свод'!AA84</f>
        <v>0</v>
      </c>
      <c r="AA80" s="76">
        <f>'[64]2016 свод'!AB84</f>
        <v>1257.75</v>
      </c>
      <c r="AB80" s="76">
        <f>'[64]2016 свод'!AC84</f>
        <v>0</v>
      </c>
      <c r="AC80" s="76">
        <f>'[64]2016 свод'!AD84</f>
        <v>114078.99</v>
      </c>
      <c r="AD80" s="77">
        <f t="shared" si="7"/>
        <v>112821.24</v>
      </c>
      <c r="AE80" s="36">
        <f t="shared" si="8"/>
        <v>0</v>
      </c>
      <c r="AF80" s="36">
        <f t="shared" si="9"/>
        <v>0</v>
      </c>
      <c r="AG80" s="78"/>
    </row>
    <row r="81" spans="1:33" s="81" customFormat="1" ht="11.85" hidden="1" customHeight="1">
      <c r="A81" s="23">
        <v>1</v>
      </c>
      <c r="B81" s="92" t="str">
        <f>'[64]2016 свод'!C85</f>
        <v>1207. Прочие выплаты работникам (льготный проезд)</v>
      </c>
      <c r="C81" s="74" t="str">
        <f>'[64]2016 свод'!D85</f>
        <v>12.2</v>
      </c>
      <c r="D81" s="80">
        <f>'[64]2016 свод'!E85</f>
        <v>25</v>
      </c>
      <c r="E81" s="74" t="str">
        <f>'[64]2016 свод'!F85</f>
        <v>2.2.</v>
      </c>
      <c r="F81" s="76">
        <f>'[64]2016 свод'!G85</f>
        <v>27306.92</v>
      </c>
      <c r="G81" s="76">
        <f>'[64]2016 свод'!H85</f>
        <v>131446.01</v>
      </c>
      <c r="H81" s="76">
        <f>'[64]2016 свод'!I85</f>
        <v>27262.720000000001</v>
      </c>
      <c r="I81" s="76">
        <f>'[64]2016 свод'!J85</f>
        <v>22286</v>
      </c>
      <c r="J81" s="76">
        <f>'[64]2016 свод'!K85</f>
        <v>26978.44</v>
      </c>
      <c r="K81" s="76">
        <f>'[64]2016 свод'!L85</f>
        <v>3185.72</v>
      </c>
      <c r="L81" s="76">
        <f>'[64]2016 свод'!M85</f>
        <v>112043.79</v>
      </c>
      <c r="M81" s="76">
        <f>'[64]2016 свод'!N85</f>
        <v>0</v>
      </c>
      <c r="N81" s="76">
        <f>'[64]2016 свод'!O85</f>
        <v>0</v>
      </c>
      <c r="O81" s="76">
        <f>'[64]2016 свод'!P85</f>
        <v>0</v>
      </c>
      <c r="P81" s="76">
        <f>'[64]2016 свод'!Q85</f>
        <v>0</v>
      </c>
      <c r="Q81" s="76">
        <f>'[64]2016 свод'!R85</f>
        <v>0</v>
      </c>
      <c r="R81" s="76">
        <f>'[64]2016 свод'!S85</f>
        <v>0</v>
      </c>
      <c r="S81" s="76">
        <f>'[64]2016 свод'!T85</f>
        <v>0</v>
      </c>
      <c r="T81" s="76">
        <f>'[64]2016 свод'!U85</f>
        <v>0</v>
      </c>
      <c r="U81" s="76">
        <f>'[64]2016 свод'!V85</f>
        <v>0</v>
      </c>
      <c r="V81" s="76">
        <f>'[64]2016 свод'!W85</f>
        <v>0</v>
      </c>
      <c r="W81" s="76">
        <f>'[64]2016 свод'!X85</f>
        <v>0</v>
      </c>
      <c r="X81" s="76">
        <f>'[64]2016 свод'!Y85</f>
        <v>0</v>
      </c>
      <c r="Y81" s="76">
        <f>'[64]2016 свод'!Z85</f>
        <v>0</v>
      </c>
      <c r="Z81" s="76">
        <f>'[64]2016 свод'!AA85</f>
        <v>0</v>
      </c>
      <c r="AA81" s="76">
        <f>'[64]2016 свод'!AB85</f>
        <v>3142.92</v>
      </c>
      <c r="AB81" s="76">
        <f>'[64]2016 свод'!AC85</f>
        <v>0</v>
      </c>
      <c r="AC81" s="76">
        <f>'[64]2016 свод'!AD85</f>
        <v>353652.51999999996</v>
      </c>
      <c r="AD81" s="77">
        <f t="shared" si="7"/>
        <v>350509.6</v>
      </c>
      <c r="AE81" s="36">
        <f t="shared" si="8"/>
        <v>0</v>
      </c>
      <c r="AF81" s="36">
        <f t="shared" si="9"/>
        <v>0</v>
      </c>
      <c r="AG81" s="78"/>
    </row>
    <row r="82" spans="1:33" s="81" customFormat="1" ht="11.85" hidden="1" customHeight="1">
      <c r="A82" s="23">
        <v>1</v>
      </c>
      <c r="B82" s="92" t="str">
        <f>'[64]2016 свод'!C86</f>
        <v>1209. Командировочные расходы</v>
      </c>
      <c r="C82" s="74" t="str">
        <f>'[64]2016 свод'!D86</f>
        <v>13.2</v>
      </c>
      <c r="D82" s="80">
        <f>'[64]2016 свод'!E86</f>
        <v>25</v>
      </c>
      <c r="E82" s="74" t="str">
        <f>'[64]2016 свод'!F86</f>
        <v>5.12.</v>
      </c>
      <c r="F82" s="76">
        <f>'[64]2016 свод'!G86</f>
        <v>37950.1</v>
      </c>
      <c r="G82" s="76">
        <f>'[64]2016 свод'!H86</f>
        <v>185933.45</v>
      </c>
      <c r="H82" s="76">
        <f>'[64]2016 свод'!I86</f>
        <v>37656.65</v>
      </c>
      <c r="I82" s="76">
        <f>'[64]2016 свод'!J86</f>
        <v>30834.25</v>
      </c>
      <c r="J82" s="76">
        <f>'[64]2016 свод'!K86</f>
        <v>37222.800000000003</v>
      </c>
      <c r="K82" s="76">
        <f>'[64]2016 свод'!L86</f>
        <v>4614.7299999999996</v>
      </c>
      <c r="L82" s="76">
        <f>'[64]2016 свод'!M86</f>
        <v>157263.87</v>
      </c>
      <c r="M82" s="76">
        <f>'[64]2016 свод'!N86</f>
        <v>0</v>
      </c>
      <c r="N82" s="76">
        <f>'[64]2016 свод'!O86</f>
        <v>0</v>
      </c>
      <c r="O82" s="76">
        <f>'[64]2016 свод'!P86</f>
        <v>0</v>
      </c>
      <c r="P82" s="76">
        <f>'[64]2016 свод'!Q86</f>
        <v>0</v>
      </c>
      <c r="Q82" s="76">
        <f>'[64]2016 свод'!R86</f>
        <v>0</v>
      </c>
      <c r="R82" s="76">
        <f>'[64]2016 свод'!S86</f>
        <v>0</v>
      </c>
      <c r="S82" s="76">
        <f>'[64]2016 свод'!T86</f>
        <v>0</v>
      </c>
      <c r="T82" s="76">
        <f>'[64]2016 свод'!U86</f>
        <v>0</v>
      </c>
      <c r="U82" s="76">
        <f>'[64]2016 свод'!V86</f>
        <v>0</v>
      </c>
      <c r="V82" s="76">
        <f>'[64]2016 свод'!W86</f>
        <v>0</v>
      </c>
      <c r="W82" s="76">
        <f>'[64]2016 свод'!X86</f>
        <v>0</v>
      </c>
      <c r="X82" s="76">
        <f>'[64]2016 свод'!Y86</f>
        <v>0</v>
      </c>
      <c r="Y82" s="76">
        <f>'[64]2016 свод'!Z86</f>
        <v>0</v>
      </c>
      <c r="Z82" s="76">
        <f>'[64]2016 свод'!AA86</f>
        <v>0</v>
      </c>
      <c r="AA82" s="76">
        <f>'[64]2016 свод'!AB86</f>
        <v>4385.51</v>
      </c>
      <c r="AB82" s="76">
        <f>'[64]2016 свод'!AC86</f>
        <v>0</v>
      </c>
      <c r="AC82" s="76">
        <f>'[64]2016 свод'!AD86</f>
        <v>495861.36</v>
      </c>
      <c r="AD82" s="77">
        <f t="shared" si="7"/>
        <v>491475.85</v>
      </c>
      <c r="AE82" s="36">
        <f t="shared" si="8"/>
        <v>0</v>
      </c>
      <c r="AF82" s="36">
        <f t="shared" si="9"/>
        <v>0</v>
      </c>
      <c r="AG82" s="78"/>
    </row>
    <row r="83" spans="1:33" s="81" customFormat="1" ht="11.85" hidden="1" customHeight="1">
      <c r="A83" s="23">
        <v>1</v>
      </c>
      <c r="B83" s="92" t="str">
        <f>'[64]2016 свод'!C87</f>
        <v>1227. Услуги по обучению персонала</v>
      </c>
      <c r="C83" s="74" t="str">
        <f>'[64]2016 свод'!D87</f>
        <v>13.2</v>
      </c>
      <c r="D83" s="80">
        <f>'[64]2016 свод'!E87</f>
        <v>25</v>
      </c>
      <c r="E83" s="74" t="str">
        <f>'[64]2016 свод'!F87</f>
        <v>2.10.3.1.</v>
      </c>
      <c r="F83" s="76">
        <f>'[64]2016 свод'!G87</f>
        <v>3025.24</v>
      </c>
      <c r="G83" s="76">
        <f>'[64]2016 свод'!H87</f>
        <v>15116.95</v>
      </c>
      <c r="H83" s="76">
        <f>'[64]2016 свод'!I87</f>
        <v>3093.06</v>
      </c>
      <c r="I83" s="76">
        <f>'[64]2016 свод'!J87</f>
        <v>2438.06</v>
      </c>
      <c r="J83" s="76">
        <f>'[64]2016 свод'!K87</f>
        <v>2996.9</v>
      </c>
      <c r="K83" s="76">
        <f>'[64]2016 свод'!L87</f>
        <v>347.76</v>
      </c>
      <c r="L83" s="76">
        <f>'[64]2016 свод'!M87</f>
        <v>13285.42</v>
      </c>
      <c r="M83" s="76">
        <f>'[64]2016 свод'!N87</f>
        <v>0</v>
      </c>
      <c r="N83" s="76">
        <f>'[64]2016 свод'!O87</f>
        <v>0</v>
      </c>
      <c r="O83" s="76">
        <f>'[64]2016 свод'!P87</f>
        <v>0</v>
      </c>
      <c r="P83" s="76">
        <f>'[64]2016 свод'!Q87</f>
        <v>0</v>
      </c>
      <c r="Q83" s="76">
        <f>'[64]2016 свод'!R87</f>
        <v>0</v>
      </c>
      <c r="R83" s="76">
        <f>'[64]2016 свод'!S87</f>
        <v>0</v>
      </c>
      <c r="S83" s="76">
        <f>'[64]2016 свод'!T87</f>
        <v>0</v>
      </c>
      <c r="T83" s="76">
        <f>'[64]2016 свод'!U87</f>
        <v>0</v>
      </c>
      <c r="U83" s="76">
        <f>'[64]2016 свод'!V87</f>
        <v>0</v>
      </c>
      <c r="V83" s="76">
        <f>'[64]2016 свод'!W87</f>
        <v>0</v>
      </c>
      <c r="W83" s="76">
        <f>'[64]2016 свод'!X87</f>
        <v>0</v>
      </c>
      <c r="X83" s="76">
        <f>'[64]2016 свод'!Y87</f>
        <v>0</v>
      </c>
      <c r="Y83" s="76">
        <f>'[64]2016 свод'!Z87</f>
        <v>0</v>
      </c>
      <c r="Z83" s="76">
        <f>'[64]2016 свод'!AA87</f>
        <v>0</v>
      </c>
      <c r="AA83" s="76">
        <f>'[64]2016 свод'!AB87</f>
        <v>296.60000000000002</v>
      </c>
      <c r="AB83" s="76">
        <f>'[64]2016 свод'!AC87</f>
        <v>0</v>
      </c>
      <c r="AC83" s="76">
        <f>'[64]2016 свод'!AD87</f>
        <v>40599.990000000005</v>
      </c>
      <c r="AD83" s="77">
        <f t="shared" si="7"/>
        <v>40303.390000000007</v>
      </c>
      <c r="AE83" s="36">
        <f t="shared" si="8"/>
        <v>0</v>
      </c>
      <c r="AF83" s="36">
        <f t="shared" si="9"/>
        <v>0</v>
      </c>
      <c r="AG83" s="78"/>
    </row>
    <row r="84" spans="1:33" s="81" customFormat="1" ht="11.85" hidden="1" customHeight="1" outlineLevel="1">
      <c r="A84" s="23">
        <v>1</v>
      </c>
      <c r="B84" s="92" t="str">
        <f>'[64]2016 свод'!C88</f>
        <v>1228. Услуги по охране труда и ТБ</v>
      </c>
      <c r="C84" s="74" t="str">
        <f>'[64]2016 свод'!D88</f>
        <v>13.2</v>
      </c>
      <c r="D84" s="80">
        <f>'[64]2016 свод'!E88</f>
        <v>25</v>
      </c>
      <c r="E84" s="74" t="str">
        <f>'[64]2016 свод'!F88</f>
        <v>2.10.3.1.</v>
      </c>
      <c r="F84" s="76">
        <f>'[64]2016 свод'!G88</f>
        <v>1580.94</v>
      </c>
      <c r="G84" s="76">
        <f>'[64]2016 свод'!H88</f>
        <v>7435.07</v>
      </c>
      <c r="H84" s="76">
        <f>'[64]2016 свод'!I88</f>
        <v>1571.7</v>
      </c>
      <c r="I84" s="76">
        <f>'[64]2016 свод'!J88</f>
        <v>1265.3399999999999</v>
      </c>
      <c r="J84" s="76">
        <f>'[64]2016 свод'!K88</f>
        <v>1494.85</v>
      </c>
      <c r="K84" s="76">
        <f>'[64]2016 свод'!L88</f>
        <v>207.95</v>
      </c>
      <c r="L84" s="76">
        <f>'[64]2016 свод'!M88</f>
        <v>6014.5999999999995</v>
      </c>
      <c r="M84" s="76">
        <f>'[64]2016 свод'!N88</f>
        <v>0</v>
      </c>
      <c r="N84" s="76">
        <f>'[64]2016 свод'!O88</f>
        <v>0</v>
      </c>
      <c r="O84" s="76">
        <f>'[64]2016 свод'!P88</f>
        <v>0</v>
      </c>
      <c r="P84" s="76">
        <f>'[64]2016 свод'!Q88</f>
        <v>0</v>
      </c>
      <c r="Q84" s="76">
        <f>'[64]2016 свод'!R88</f>
        <v>0</v>
      </c>
      <c r="R84" s="76">
        <f>'[64]2016 свод'!S88</f>
        <v>0</v>
      </c>
      <c r="S84" s="76">
        <f>'[64]2016 свод'!T88</f>
        <v>0</v>
      </c>
      <c r="T84" s="76">
        <f>'[64]2016 свод'!U88</f>
        <v>0</v>
      </c>
      <c r="U84" s="76">
        <f>'[64]2016 свод'!V88</f>
        <v>0</v>
      </c>
      <c r="V84" s="76">
        <f>'[64]2016 свод'!W88</f>
        <v>0</v>
      </c>
      <c r="W84" s="76">
        <f>'[64]2016 свод'!X88</f>
        <v>0</v>
      </c>
      <c r="X84" s="76">
        <f>'[64]2016 свод'!Y88</f>
        <v>0</v>
      </c>
      <c r="Y84" s="76">
        <f>'[64]2016 свод'!Z88</f>
        <v>0</v>
      </c>
      <c r="Z84" s="76">
        <f>'[64]2016 свод'!AA88</f>
        <v>0</v>
      </c>
      <c r="AA84" s="76">
        <f>'[64]2016 свод'!AB88</f>
        <v>139.13999999999999</v>
      </c>
      <c r="AB84" s="76">
        <f>'[64]2016 свод'!AC88</f>
        <v>0</v>
      </c>
      <c r="AC84" s="76">
        <f>'[64]2016 свод'!AD88</f>
        <v>19709.59</v>
      </c>
      <c r="AD84" s="77">
        <f t="shared" si="7"/>
        <v>19570.45</v>
      </c>
      <c r="AE84" s="36">
        <f t="shared" si="8"/>
        <v>0</v>
      </c>
      <c r="AF84" s="36">
        <f t="shared" si="9"/>
        <v>0</v>
      </c>
      <c r="AG84" s="78"/>
    </row>
    <row r="85" spans="1:33" s="81" customFormat="1" ht="11.85" hidden="1" customHeight="1" outlineLevel="1">
      <c r="A85" s="23">
        <v>1</v>
      </c>
      <c r="B85" s="92" t="str">
        <f>'[64]2016 свод'!C89</f>
        <v>1234. Расходы на канцелярские товары</v>
      </c>
      <c r="C85" s="74" t="e">
        <f>'[64]2016 свод'!D89</f>
        <v>#N/A</v>
      </c>
      <c r="D85" s="80">
        <f>'[64]2016 свод'!E89</f>
        <v>25</v>
      </c>
      <c r="E85" s="74" t="s">
        <v>180</v>
      </c>
      <c r="F85" s="76">
        <f>'[64]2016 свод'!G89</f>
        <v>61.27</v>
      </c>
      <c r="G85" s="76">
        <f>'[64]2016 свод'!H89</f>
        <v>266.17</v>
      </c>
      <c r="H85" s="76">
        <f>'[64]2016 свод'!I89</f>
        <v>62.07</v>
      </c>
      <c r="I85" s="76">
        <f>'[64]2016 свод'!J89</f>
        <v>53.83</v>
      </c>
      <c r="J85" s="76">
        <f>'[64]2016 свод'!K89</f>
        <v>60.1</v>
      </c>
      <c r="K85" s="76">
        <f>'[64]2016 свод'!L89</f>
        <v>8.6300000000000008</v>
      </c>
      <c r="L85" s="76">
        <f>'[64]2016 свод'!M89</f>
        <v>227.74</v>
      </c>
      <c r="M85" s="76">
        <f>'[64]2016 свод'!N89</f>
        <v>0</v>
      </c>
      <c r="N85" s="76">
        <f>'[64]2016 свод'!O89</f>
        <v>0</v>
      </c>
      <c r="O85" s="76">
        <f>'[64]2016 свод'!P89</f>
        <v>0</v>
      </c>
      <c r="P85" s="76">
        <f>'[64]2016 свод'!Q89</f>
        <v>0</v>
      </c>
      <c r="Q85" s="76">
        <f>'[64]2016 свод'!R89</f>
        <v>0</v>
      </c>
      <c r="R85" s="76">
        <f>'[64]2016 свод'!S89</f>
        <v>0</v>
      </c>
      <c r="S85" s="76">
        <f>'[64]2016 свод'!T89</f>
        <v>0</v>
      </c>
      <c r="T85" s="76">
        <f>'[64]2016 свод'!U89</f>
        <v>0</v>
      </c>
      <c r="U85" s="76">
        <f>'[64]2016 свод'!V89</f>
        <v>0</v>
      </c>
      <c r="V85" s="76">
        <f>'[64]2016 свод'!W89</f>
        <v>0</v>
      </c>
      <c r="W85" s="76">
        <f>'[64]2016 свод'!X89</f>
        <v>0</v>
      </c>
      <c r="X85" s="76">
        <f>'[64]2016 свод'!Y89</f>
        <v>0</v>
      </c>
      <c r="Y85" s="76">
        <f>'[64]2016 свод'!Z89</f>
        <v>0</v>
      </c>
      <c r="Z85" s="76">
        <f>'[64]2016 свод'!AA89</f>
        <v>0</v>
      </c>
      <c r="AA85" s="76">
        <f>'[64]2016 свод'!AB89</f>
        <v>10.18</v>
      </c>
      <c r="AB85" s="76">
        <f>'[64]2016 свод'!AC89</f>
        <v>0</v>
      </c>
      <c r="AC85" s="76">
        <f>'[64]2016 свод'!AD89</f>
        <v>749.99</v>
      </c>
      <c r="AD85" s="77">
        <f t="shared" si="7"/>
        <v>739.81000000000006</v>
      </c>
      <c r="AE85" s="36">
        <f t="shared" si="8"/>
        <v>0</v>
      </c>
      <c r="AF85" s="36">
        <f t="shared" si="9"/>
        <v>0</v>
      </c>
      <c r="AG85" s="78"/>
    </row>
    <row r="86" spans="1:33" s="81" customFormat="1" ht="11.85" customHeight="1">
      <c r="A86" s="23">
        <v>1</v>
      </c>
      <c r="B86" s="92" t="str">
        <f>'[64]2016 свод'!C90</f>
        <v>1235. Компенсация за использование личного транспорта в служебных целях</v>
      </c>
      <c r="C86" s="74" t="str">
        <f>'[64]2016 свод'!D90</f>
        <v>6.2</v>
      </c>
      <c r="D86" s="80">
        <f>'[64]2016 свод'!E90</f>
        <v>25</v>
      </c>
      <c r="E86" s="74" t="str">
        <f>'[64]2016 свод'!F90</f>
        <v>2.11.2.</v>
      </c>
      <c r="F86" s="76">
        <f>'[64]2016 свод'!G90</f>
        <v>120.23</v>
      </c>
      <c r="G86" s="76">
        <f>'[64]2016 свод'!H90</f>
        <v>499.48</v>
      </c>
      <c r="H86" s="76">
        <f>'[64]2016 свод'!I90</f>
        <v>123.83</v>
      </c>
      <c r="I86" s="76">
        <f>'[64]2016 свод'!J90</f>
        <v>92.95</v>
      </c>
      <c r="J86" s="76">
        <f>'[64]2016 свод'!K90</f>
        <v>110.84</v>
      </c>
      <c r="K86" s="76">
        <f>'[64]2016 свод'!L90</f>
        <v>14.91</v>
      </c>
      <c r="L86" s="76">
        <f>'[64]2016 свод'!M90</f>
        <v>522.95000000000005</v>
      </c>
      <c r="M86" s="76">
        <f>'[64]2016 свод'!N90</f>
        <v>0</v>
      </c>
      <c r="N86" s="76">
        <f>'[64]2016 свод'!O90</f>
        <v>0</v>
      </c>
      <c r="O86" s="76">
        <f>'[64]2016 свод'!P90</f>
        <v>0</v>
      </c>
      <c r="P86" s="76">
        <f>'[64]2016 свод'!Q90</f>
        <v>0</v>
      </c>
      <c r="Q86" s="76">
        <f>'[64]2016 свод'!R90</f>
        <v>0</v>
      </c>
      <c r="R86" s="76">
        <f>'[64]2016 свод'!S90</f>
        <v>0</v>
      </c>
      <c r="S86" s="76">
        <f>'[64]2016 свод'!T90</f>
        <v>0</v>
      </c>
      <c r="T86" s="76">
        <f>'[64]2016 свод'!U90</f>
        <v>0</v>
      </c>
      <c r="U86" s="76">
        <f>'[64]2016 свод'!V90</f>
        <v>0</v>
      </c>
      <c r="V86" s="76">
        <f>'[64]2016 свод'!W90</f>
        <v>0</v>
      </c>
      <c r="W86" s="76">
        <f>'[64]2016 свод'!X90</f>
        <v>0</v>
      </c>
      <c r="X86" s="76">
        <f>'[64]2016 свод'!Y90</f>
        <v>0</v>
      </c>
      <c r="Y86" s="76">
        <f>'[64]2016 свод'!Z90</f>
        <v>0</v>
      </c>
      <c r="Z86" s="76">
        <f>'[64]2016 свод'!AA90</f>
        <v>0</v>
      </c>
      <c r="AA86" s="76">
        <f>'[64]2016 свод'!AB90</f>
        <v>14.8</v>
      </c>
      <c r="AB86" s="76">
        <f>'[64]2016 свод'!AC90</f>
        <v>0</v>
      </c>
      <c r="AC86" s="76">
        <f>'[64]2016 свод'!AD90</f>
        <v>1499.99</v>
      </c>
      <c r="AD86" s="77">
        <f t="shared" si="7"/>
        <v>1485.19</v>
      </c>
      <c r="AE86" s="36">
        <f t="shared" si="8"/>
        <v>0</v>
      </c>
      <c r="AF86" s="36">
        <f t="shared" si="9"/>
        <v>0</v>
      </c>
      <c r="AG86" s="78"/>
    </row>
    <row r="87" spans="1:33" s="81" customFormat="1" ht="11.85" hidden="1" customHeight="1">
      <c r="A87" s="23">
        <v>1</v>
      </c>
      <c r="B87" s="92" t="str">
        <f>'[64]2016 свод'!C91</f>
        <v>1309. ОСАГО</v>
      </c>
      <c r="C87" s="74" t="str">
        <f>'[64]2016 свод'!D91</f>
        <v>10.2</v>
      </c>
      <c r="D87" s="80">
        <f>'[64]2016 свод'!E91</f>
        <v>25</v>
      </c>
      <c r="E87" s="74" t="str">
        <f>'[64]2016 свод'!F91</f>
        <v>2.10.3.5.</v>
      </c>
      <c r="F87" s="76">
        <f>'[64]2016 свод'!G91</f>
        <v>3761.82</v>
      </c>
      <c r="G87" s="76">
        <f>'[64]2016 свод'!H91</f>
        <v>18822.91</v>
      </c>
      <c r="H87" s="76">
        <f>'[64]2016 свод'!I91</f>
        <v>3695.47</v>
      </c>
      <c r="I87" s="76">
        <f>'[64]2016 свод'!J91</f>
        <v>3005.8</v>
      </c>
      <c r="J87" s="76">
        <f>'[64]2016 свод'!K91</f>
        <v>3708.67</v>
      </c>
      <c r="K87" s="76">
        <f>'[64]2016 свод'!L91</f>
        <v>427.99</v>
      </c>
      <c r="L87" s="76">
        <f>'[64]2016 свод'!M91</f>
        <v>17197.34</v>
      </c>
      <c r="M87" s="76">
        <f>'[64]2016 свод'!N91</f>
        <v>0</v>
      </c>
      <c r="N87" s="76">
        <f>'[64]2016 свод'!O91</f>
        <v>0</v>
      </c>
      <c r="O87" s="76">
        <f>'[64]2016 свод'!P91</f>
        <v>0</v>
      </c>
      <c r="P87" s="76">
        <f>'[64]2016 свод'!Q91</f>
        <v>0</v>
      </c>
      <c r="Q87" s="76">
        <f>'[64]2016 свод'!R91</f>
        <v>0</v>
      </c>
      <c r="R87" s="76">
        <f>'[64]2016 свод'!S91</f>
        <v>0</v>
      </c>
      <c r="S87" s="76">
        <f>'[64]2016 свод'!T91</f>
        <v>0</v>
      </c>
      <c r="T87" s="76">
        <f>'[64]2016 свод'!U91</f>
        <v>0</v>
      </c>
      <c r="U87" s="76">
        <f>'[64]2016 свод'!V91</f>
        <v>0</v>
      </c>
      <c r="V87" s="76">
        <f>'[64]2016 свод'!W91</f>
        <v>0</v>
      </c>
      <c r="W87" s="76">
        <f>'[64]2016 свод'!X91</f>
        <v>0</v>
      </c>
      <c r="X87" s="76">
        <f>'[64]2016 свод'!Y91</f>
        <v>0</v>
      </c>
      <c r="Y87" s="76">
        <f>'[64]2016 свод'!Z91</f>
        <v>0</v>
      </c>
      <c r="Z87" s="76">
        <f>'[64]2016 свод'!AA91</f>
        <v>0</v>
      </c>
      <c r="AA87" s="76">
        <f>'[64]2016 свод'!AB91</f>
        <v>433.05</v>
      </c>
      <c r="AB87" s="76">
        <f>'[64]2016 свод'!AC91</f>
        <v>0</v>
      </c>
      <c r="AC87" s="76">
        <f>'[64]2016 свод'!AD91</f>
        <v>51053.05</v>
      </c>
      <c r="AD87" s="77">
        <f t="shared" si="7"/>
        <v>50620</v>
      </c>
      <c r="AE87" s="36">
        <f t="shared" si="8"/>
        <v>0</v>
      </c>
      <c r="AF87" s="36">
        <f t="shared" si="9"/>
        <v>0</v>
      </c>
      <c r="AG87" s="78"/>
    </row>
    <row r="88" spans="1:33" ht="11.85" hidden="1" customHeight="1">
      <c r="A88" s="23">
        <v>1</v>
      </c>
      <c r="B88" s="92" t="str">
        <f>'[64]2016 свод'!C92</f>
        <v>1401. Стоимость ОС до 40 тыс.руб. инвентарь и хознужды</v>
      </c>
      <c r="C88" s="74" t="str">
        <f>'[64]2016 свод'!D92</f>
        <v>9.2</v>
      </c>
      <c r="D88" s="80">
        <f>'[64]2016 свод'!E92</f>
        <v>25</v>
      </c>
      <c r="E88" s="74" t="str">
        <f>'[64]2016 свод'!F92</f>
        <v>2.8.3.</v>
      </c>
      <c r="F88" s="76">
        <f>'[64]2016 свод'!G92</f>
        <v>30040.99</v>
      </c>
      <c r="G88" s="76">
        <f>'[64]2016 свод'!H92</f>
        <v>131256.63</v>
      </c>
      <c r="H88" s="76">
        <f>'[64]2016 свод'!I92</f>
        <v>30419.75</v>
      </c>
      <c r="I88" s="76">
        <f>'[64]2016 свод'!J92</f>
        <v>26274.400000000001</v>
      </c>
      <c r="J88" s="76">
        <f>'[64]2016 свод'!K92</f>
        <v>29471.52</v>
      </c>
      <c r="K88" s="76">
        <f>'[64]2016 свод'!L92</f>
        <v>4193.01</v>
      </c>
      <c r="L88" s="76">
        <f>'[64]2016 свод'!M92</f>
        <v>112630.08</v>
      </c>
      <c r="M88" s="76">
        <f>'[64]2016 свод'!N92</f>
        <v>0</v>
      </c>
      <c r="N88" s="76">
        <f>'[64]2016 свод'!O92</f>
        <v>0</v>
      </c>
      <c r="O88" s="76">
        <f>'[64]2016 свод'!P92</f>
        <v>0</v>
      </c>
      <c r="P88" s="76">
        <f>'[64]2016 свод'!Q92</f>
        <v>0</v>
      </c>
      <c r="Q88" s="76">
        <f>'[64]2016 свод'!R92</f>
        <v>0</v>
      </c>
      <c r="R88" s="76">
        <f>'[64]2016 свод'!S92</f>
        <v>0</v>
      </c>
      <c r="S88" s="76">
        <f>'[64]2016 свод'!T92</f>
        <v>0</v>
      </c>
      <c r="T88" s="76">
        <f>'[64]2016 свод'!U92</f>
        <v>0</v>
      </c>
      <c r="U88" s="76">
        <f>'[64]2016 свод'!V92</f>
        <v>0</v>
      </c>
      <c r="V88" s="76">
        <f>'[64]2016 свод'!W92</f>
        <v>0</v>
      </c>
      <c r="W88" s="76">
        <f>'[64]2016 свод'!X92</f>
        <v>0</v>
      </c>
      <c r="X88" s="76">
        <f>'[64]2016 свод'!Y92</f>
        <v>0</v>
      </c>
      <c r="Y88" s="76">
        <f>'[64]2016 свод'!Z92</f>
        <v>0</v>
      </c>
      <c r="Z88" s="76">
        <f>'[64]2016 свод'!AA92</f>
        <v>0</v>
      </c>
      <c r="AA88" s="76">
        <f>'[64]2016 свод'!AB92</f>
        <v>4929.16</v>
      </c>
      <c r="AB88" s="76">
        <f>'[64]2016 свод'!AC92</f>
        <v>0</v>
      </c>
      <c r="AC88" s="76">
        <f>'[64]2016 свод'!AD92</f>
        <v>369215.54</v>
      </c>
      <c r="AD88" s="77">
        <f t="shared" si="7"/>
        <v>364286.38</v>
      </c>
      <c r="AE88" s="36">
        <f t="shared" si="8"/>
        <v>0</v>
      </c>
      <c r="AF88" s="36">
        <f t="shared" si="9"/>
        <v>0</v>
      </c>
      <c r="AG88" s="78"/>
    </row>
    <row r="89" spans="1:33" ht="11.85" hidden="1" customHeight="1">
      <c r="A89" s="23">
        <v>1</v>
      </c>
      <c r="B89" s="92" t="str">
        <f>'[64]2016 свод'!C93</f>
        <v>1402. Расходы на ГСМ для автотранспорта</v>
      </c>
      <c r="C89" s="74" t="str">
        <f>'[64]2016 свод'!D93</f>
        <v>9.2</v>
      </c>
      <c r="D89" s="80">
        <f>'[64]2016 свод'!E93</f>
        <v>25</v>
      </c>
      <c r="E89" s="74" t="str">
        <f>'[64]2016 свод'!F93</f>
        <v>5.14.</v>
      </c>
      <c r="F89" s="76">
        <f>'[64]2016 свод'!G93</f>
        <v>129761.53</v>
      </c>
      <c r="G89" s="76">
        <f>'[64]2016 свод'!H93</f>
        <v>654918.68999999994</v>
      </c>
      <c r="H89" s="76">
        <f>'[64]2016 свод'!I93</f>
        <v>127746.97</v>
      </c>
      <c r="I89" s="76">
        <f>'[64]2016 свод'!J93</f>
        <v>104731.99</v>
      </c>
      <c r="J89" s="76">
        <f>'[64]2016 свод'!K93</f>
        <v>129111.59</v>
      </c>
      <c r="K89" s="76">
        <f>'[64]2016 свод'!L93</f>
        <v>14868.21</v>
      </c>
      <c r="L89" s="76">
        <f>'[64]2016 свод'!M93</f>
        <v>577639.76</v>
      </c>
      <c r="M89" s="76">
        <f>'[64]2016 свод'!N93</f>
        <v>0</v>
      </c>
      <c r="N89" s="76">
        <f>'[64]2016 свод'!O93</f>
        <v>0</v>
      </c>
      <c r="O89" s="76">
        <f>'[64]2016 свод'!P93</f>
        <v>0</v>
      </c>
      <c r="P89" s="76">
        <f>'[64]2016 свод'!Q93</f>
        <v>0</v>
      </c>
      <c r="Q89" s="76">
        <f>'[64]2016 свод'!R93</f>
        <v>0</v>
      </c>
      <c r="R89" s="76">
        <f>'[64]2016 свод'!S93</f>
        <v>0</v>
      </c>
      <c r="S89" s="76">
        <f>'[64]2016 свод'!T93</f>
        <v>0</v>
      </c>
      <c r="T89" s="76">
        <f>'[64]2016 свод'!U93</f>
        <v>0</v>
      </c>
      <c r="U89" s="76">
        <f>'[64]2016 свод'!V93</f>
        <v>0</v>
      </c>
      <c r="V89" s="76">
        <f>'[64]2016 свод'!W93</f>
        <v>0</v>
      </c>
      <c r="W89" s="76">
        <f>'[64]2016 свод'!X93</f>
        <v>0</v>
      </c>
      <c r="X89" s="76">
        <f>'[64]2016 свод'!Y93</f>
        <v>0</v>
      </c>
      <c r="Y89" s="76">
        <f>'[64]2016 свод'!Z93</f>
        <v>0</v>
      </c>
      <c r="Z89" s="76">
        <f>'[64]2016 свод'!AA93</f>
        <v>0</v>
      </c>
      <c r="AA89" s="76">
        <f>'[64]2016 свод'!AB93</f>
        <v>15681.19</v>
      </c>
      <c r="AB89" s="76">
        <f>'[64]2016 свод'!AC93</f>
        <v>0</v>
      </c>
      <c r="AC89" s="76">
        <f>'[64]2016 свод'!AD93</f>
        <v>1754459.93</v>
      </c>
      <c r="AD89" s="77">
        <f t="shared" si="7"/>
        <v>1738778.74</v>
      </c>
      <c r="AE89" s="36">
        <f t="shared" si="8"/>
        <v>0</v>
      </c>
      <c r="AF89" s="36">
        <f t="shared" si="9"/>
        <v>0</v>
      </c>
      <c r="AG89" s="78"/>
    </row>
    <row r="90" spans="1:33" ht="11.85" hidden="1" customHeight="1">
      <c r="A90" s="23">
        <v>1</v>
      </c>
      <c r="B90" s="92" t="str">
        <f>'[64]2016 свод'!C94</f>
        <v>1404. Расходы ГСМ на ТО(диз.топливо)</v>
      </c>
      <c r="C90" s="74" t="str">
        <f>'[64]2016 свод'!D94</f>
        <v>9.2</v>
      </c>
      <c r="D90" s="80">
        <f>'[64]2016 свод'!E94</f>
        <v>25</v>
      </c>
      <c r="E90" s="74" t="str">
        <f>'[64]2016 свод'!F94</f>
        <v>2.7.1.</v>
      </c>
      <c r="F90" s="76">
        <f>'[64]2016 свод'!G94</f>
        <v>5393</v>
      </c>
      <c r="G90" s="76">
        <f>'[64]2016 свод'!H94</f>
        <v>24033.279999999999</v>
      </c>
      <c r="H90" s="76">
        <f>'[64]2016 свод'!I94</f>
        <v>5514.94</v>
      </c>
      <c r="I90" s="76">
        <f>'[64]2016 свод'!J94</f>
        <v>4726.5200000000004</v>
      </c>
      <c r="J90" s="76">
        <f>'[64]2016 свод'!K94</f>
        <v>5352.7</v>
      </c>
      <c r="K90" s="76">
        <f>'[64]2016 свод'!L94</f>
        <v>719.61</v>
      </c>
      <c r="L90" s="76">
        <f>'[64]2016 свод'!M94</f>
        <v>21873.79</v>
      </c>
      <c r="M90" s="76">
        <f>'[64]2016 свод'!N94</f>
        <v>0</v>
      </c>
      <c r="N90" s="76">
        <f>'[64]2016 свод'!O94</f>
        <v>0</v>
      </c>
      <c r="O90" s="76">
        <f>'[64]2016 свод'!P94</f>
        <v>0</v>
      </c>
      <c r="P90" s="76">
        <f>'[64]2016 свод'!Q94</f>
        <v>0</v>
      </c>
      <c r="Q90" s="76">
        <f>'[64]2016 свод'!R94</f>
        <v>0</v>
      </c>
      <c r="R90" s="76">
        <f>'[64]2016 свод'!S94</f>
        <v>0</v>
      </c>
      <c r="S90" s="76">
        <f>'[64]2016 свод'!T94</f>
        <v>0</v>
      </c>
      <c r="T90" s="76">
        <f>'[64]2016 свод'!U94</f>
        <v>0</v>
      </c>
      <c r="U90" s="76">
        <f>'[64]2016 свод'!V94</f>
        <v>0</v>
      </c>
      <c r="V90" s="76">
        <f>'[64]2016 свод'!W94</f>
        <v>0</v>
      </c>
      <c r="W90" s="76">
        <f>'[64]2016 свод'!X94</f>
        <v>0</v>
      </c>
      <c r="X90" s="76">
        <f>'[64]2016 свод'!Y94</f>
        <v>0</v>
      </c>
      <c r="Y90" s="76">
        <f>'[64]2016 свод'!Z94</f>
        <v>0</v>
      </c>
      <c r="Z90" s="76">
        <f>'[64]2016 свод'!AA94</f>
        <v>0</v>
      </c>
      <c r="AA90" s="76">
        <f>'[64]2016 свод'!AB94</f>
        <v>863.29</v>
      </c>
      <c r="AB90" s="76">
        <f>'[64]2016 свод'!AC94</f>
        <v>0</v>
      </c>
      <c r="AC90" s="76">
        <f>'[64]2016 свод'!AD94</f>
        <v>68477.12999999999</v>
      </c>
      <c r="AD90" s="77">
        <f t="shared" si="7"/>
        <v>67613.84</v>
      </c>
      <c r="AE90" s="36">
        <f t="shared" si="8"/>
        <v>0</v>
      </c>
      <c r="AF90" s="36">
        <f t="shared" si="9"/>
        <v>0</v>
      </c>
      <c r="AG90" s="78"/>
    </row>
    <row r="91" spans="1:33" ht="11.85" hidden="1" customHeight="1">
      <c r="A91" s="23">
        <v>1</v>
      </c>
      <c r="B91" s="92" t="str">
        <f>'[64]2016 свод'!C95</f>
        <v>1405. Расходы ГСМ на ТО(масло)</v>
      </c>
      <c r="C91" s="74" t="str">
        <f>'[64]2016 свод'!D95</f>
        <v>2.1</v>
      </c>
      <c r="D91" s="80">
        <f>'[64]2016 свод'!E95</f>
        <v>25</v>
      </c>
      <c r="E91" s="74" t="str">
        <f>'[64]2016 свод'!F95</f>
        <v>2.7.2.</v>
      </c>
      <c r="F91" s="76">
        <f>'[64]2016 свод'!G95</f>
        <v>3328.62</v>
      </c>
      <c r="G91" s="76">
        <f>'[64]2016 свод'!H95</f>
        <v>15219.46</v>
      </c>
      <c r="H91" s="76">
        <f>'[64]2016 свод'!I95</f>
        <v>3436.42</v>
      </c>
      <c r="I91" s="76">
        <f>'[64]2016 свод'!J95</f>
        <v>2909.79</v>
      </c>
      <c r="J91" s="76">
        <f>'[64]2016 свод'!K95</f>
        <v>3343.54</v>
      </c>
      <c r="K91" s="76">
        <f>'[64]2016 свод'!L95</f>
        <v>418.44</v>
      </c>
      <c r="L91" s="76">
        <f>'[64]2016 свод'!M95</f>
        <v>14670.11</v>
      </c>
      <c r="M91" s="76">
        <f>'[64]2016 свод'!N95</f>
        <v>0</v>
      </c>
      <c r="N91" s="76">
        <f>'[64]2016 свод'!O95</f>
        <v>0</v>
      </c>
      <c r="O91" s="76">
        <f>'[64]2016 свод'!P95</f>
        <v>0</v>
      </c>
      <c r="P91" s="76">
        <f>'[64]2016 свод'!Q95</f>
        <v>0</v>
      </c>
      <c r="Q91" s="76">
        <f>'[64]2016 свод'!R95</f>
        <v>0</v>
      </c>
      <c r="R91" s="76">
        <f>'[64]2016 свод'!S95</f>
        <v>0</v>
      </c>
      <c r="S91" s="76">
        <f>'[64]2016 свод'!T95</f>
        <v>0</v>
      </c>
      <c r="T91" s="76">
        <f>'[64]2016 свод'!U95</f>
        <v>0</v>
      </c>
      <c r="U91" s="76">
        <f>'[64]2016 свод'!V95</f>
        <v>0</v>
      </c>
      <c r="V91" s="76">
        <f>'[64]2016 свод'!W95</f>
        <v>0</v>
      </c>
      <c r="W91" s="76">
        <f>'[64]2016 свод'!X95</f>
        <v>0</v>
      </c>
      <c r="X91" s="76">
        <f>'[64]2016 свод'!Y95</f>
        <v>0</v>
      </c>
      <c r="Y91" s="76">
        <f>'[64]2016 свод'!Z95</f>
        <v>0</v>
      </c>
      <c r="Z91" s="76">
        <f>'[64]2016 свод'!AA95</f>
        <v>0</v>
      </c>
      <c r="AA91" s="76">
        <f>'[64]2016 свод'!AB95</f>
        <v>512.03</v>
      </c>
      <c r="AB91" s="76">
        <f>'[64]2016 свод'!AC95</f>
        <v>0</v>
      </c>
      <c r="AC91" s="76">
        <f>'[64]2016 свод'!AD95</f>
        <v>43838.41</v>
      </c>
      <c r="AD91" s="77">
        <f t="shared" si="7"/>
        <v>43326.380000000005</v>
      </c>
      <c r="AE91" s="36">
        <f t="shared" si="8"/>
        <v>0</v>
      </c>
      <c r="AF91" s="36">
        <f t="shared" si="9"/>
        <v>0</v>
      </c>
      <c r="AG91" s="78"/>
    </row>
    <row r="92" spans="1:33" ht="11.85" hidden="1" customHeight="1">
      <c r="A92" s="23">
        <v>1</v>
      </c>
      <c r="B92" s="92" t="str">
        <f>'[64]2016 свод'!C96</f>
        <v>1406. Расходы ГСМ на ТО(антифриз)</v>
      </c>
      <c r="C92" s="74" t="str">
        <f>'[64]2016 свод'!D96</f>
        <v>1.4</v>
      </c>
      <c r="D92" s="80">
        <f>'[64]2016 свод'!E96</f>
        <v>25</v>
      </c>
      <c r="E92" s="74" t="str">
        <f>'[64]2016 свод'!F96</f>
        <v>2.7.2.</v>
      </c>
      <c r="F92" s="76">
        <f>'[64]2016 свод'!G96</f>
        <v>1864.02</v>
      </c>
      <c r="G92" s="76">
        <f>'[64]2016 свод'!H96</f>
        <v>8501.2300000000014</v>
      </c>
      <c r="H92" s="76">
        <f>'[64]2016 свод'!I96</f>
        <v>1922.57</v>
      </c>
      <c r="I92" s="76">
        <f>'[64]2016 свод'!J96</f>
        <v>1629.9</v>
      </c>
      <c r="J92" s="76">
        <f>'[64]2016 свод'!K96</f>
        <v>1870.16</v>
      </c>
      <c r="K92" s="76">
        <f>'[64]2016 свод'!L96</f>
        <v>235.77</v>
      </c>
      <c r="L92" s="76">
        <f>'[64]2016 свод'!M96</f>
        <v>8149.61</v>
      </c>
      <c r="M92" s="76">
        <f>'[64]2016 свод'!N96</f>
        <v>0</v>
      </c>
      <c r="N92" s="76">
        <f>'[64]2016 свод'!O96</f>
        <v>0</v>
      </c>
      <c r="O92" s="76">
        <f>'[64]2016 свод'!P96</f>
        <v>0</v>
      </c>
      <c r="P92" s="76">
        <f>'[64]2016 свод'!Q96</f>
        <v>0</v>
      </c>
      <c r="Q92" s="76">
        <f>'[64]2016 свод'!R96</f>
        <v>0</v>
      </c>
      <c r="R92" s="76">
        <f>'[64]2016 свод'!S96</f>
        <v>0</v>
      </c>
      <c r="S92" s="76">
        <f>'[64]2016 свод'!T96</f>
        <v>0</v>
      </c>
      <c r="T92" s="76">
        <f>'[64]2016 свод'!U96</f>
        <v>0</v>
      </c>
      <c r="U92" s="76">
        <f>'[64]2016 свод'!V96</f>
        <v>0</v>
      </c>
      <c r="V92" s="76">
        <f>'[64]2016 свод'!W96</f>
        <v>0</v>
      </c>
      <c r="W92" s="76">
        <f>'[64]2016 свод'!X96</f>
        <v>0</v>
      </c>
      <c r="X92" s="76">
        <f>'[64]2016 свод'!Y96</f>
        <v>0</v>
      </c>
      <c r="Y92" s="76">
        <f>'[64]2016 свод'!Z96</f>
        <v>0</v>
      </c>
      <c r="Z92" s="76">
        <f>'[64]2016 свод'!AA96</f>
        <v>0</v>
      </c>
      <c r="AA92" s="76">
        <f>'[64]2016 свод'!AB96</f>
        <v>287.89999999999998</v>
      </c>
      <c r="AB92" s="76">
        <f>'[64]2016 свод'!AC96</f>
        <v>0</v>
      </c>
      <c r="AC92" s="76">
        <f>'[64]2016 свод'!AD96</f>
        <v>24461.160000000003</v>
      </c>
      <c r="AD92" s="77">
        <f t="shared" si="7"/>
        <v>24173.260000000002</v>
      </c>
      <c r="AE92" s="36">
        <f t="shared" si="8"/>
        <v>0</v>
      </c>
      <c r="AF92" s="36">
        <f t="shared" si="9"/>
        <v>0</v>
      </c>
      <c r="AG92" s="78"/>
    </row>
    <row r="93" spans="1:33" ht="11.85" hidden="1" customHeight="1">
      <c r="A93" s="23">
        <v>1</v>
      </c>
      <c r="B93" s="92" t="str">
        <f>'[64]2016 свод'!C97</f>
        <v>1504. Услуги связи</v>
      </c>
      <c r="C93" s="74" t="str">
        <f>'[64]2016 свод'!D97</f>
        <v>13.2</v>
      </c>
      <c r="D93" s="80">
        <f>'[64]2016 свод'!E97</f>
        <v>25</v>
      </c>
      <c r="E93" s="74" t="str">
        <f>'[64]2016 свод'!F97</f>
        <v>2.10.4.</v>
      </c>
      <c r="F93" s="76">
        <f>'[64]2016 свод'!G97</f>
        <v>787.19</v>
      </c>
      <c r="G93" s="76">
        <f>'[64]2016 свод'!H97</f>
        <v>3859.82</v>
      </c>
      <c r="H93" s="76">
        <f>'[64]2016 свод'!I97</f>
        <v>759.55</v>
      </c>
      <c r="I93" s="76">
        <f>'[64]2016 свод'!J97</f>
        <v>610.26</v>
      </c>
      <c r="J93" s="76">
        <f>'[64]2016 свод'!K97</f>
        <v>756.33</v>
      </c>
      <c r="K93" s="76">
        <f>'[64]2016 свод'!L97</f>
        <v>91.19</v>
      </c>
      <c r="L93" s="76">
        <f>'[64]2016 свод'!M97</f>
        <v>3035.71</v>
      </c>
      <c r="M93" s="76">
        <f>'[64]2016 свод'!N97</f>
        <v>0</v>
      </c>
      <c r="N93" s="76">
        <f>'[64]2016 свод'!O97</f>
        <v>0</v>
      </c>
      <c r="O93" s="76">
        <f>'[64]2016 свод'!P97</f>
        <v>0</v>
      </c>
      <c r="P93" s="76">
        <f>'[64]2016 свод'!Q97</f>
        <v>0</v>
      </c>
      <c r="Q93" s="76">
        <f>'[64]2016 свод'!R97</f>
        <v>0</v>
      </c>
      <c r="R93" s="76">
        <f>'[64]2016 свод'!S97</f>
        <v>0</v>
      </c>
      <c r="S93" s="76">
        <f>'[64]2016 свод'!T97</f>
        <v>0</v>
      </c>
      <c r="T93" s="76">
        <f>'[64]2016 свод'!U97</f>
        <v>0</v>
      </c>
      <c r="U93" s="76">
        <f>'[64]2016 свод'!V97</f>
        <v>0</v>
      </c>
      <c r="V93" s="76">
        <f>'[64]2016 свод'!W97</f>
        <v>0</v>
      </c>
      <c r="W93" s="76">
        <f>'[64]2016 свод'!X97</f>
        <v>0</v>
      </c>
      <c r="X93" s="76">
        <f>'[64]2016 свод'!Y97</f>
        <v>0</v>
      </c>
      <c r="Y93" s="76">
        <f>'[64]2016 свод'!Z97</f>
        <v>0</v>
      </c>
      <c r="Z93" s="76">
        <f>'[64]2016 свод'!AA97</f>
        <v>0</v>
      </c>
      <c r="AA93" s="76">
        <f>'[64]2016 свод'!AB97</f>
        <v>82.24</v>
      </c>
      <c r="AB93" s="76">
        <f>'[64]2016 свод'!AC97</f>
        <v>0</v>
      </c>
      <c r="AC93" s="76">
        <f>'[64]2016 свод'!AD97</f>
        <v>9982.2899999999991</v>
      </c>
      <c r="AD93" s="77">
        <f t="shared" si="7"/>
        <v>9900.0499999999993</v>
      </c>
      <c r="AE93" s="36">
        <f t="shared" si="8"/>
        <v>0</v>
      </c>
      <c r="AF93" s="36">
        <f t="shared" si="9"/>
        <v>0</v>
      </c>
      <c r="AG93" s="78"/>
    </row>
    <row r="94" spans="1:33" ht="11.85" hidden="1" customHeight="1" outlineLevel="1">
      <c r="A94" s="23">
        <v>1</v>
      </c>
      <c r="B94" s="92" t="str">
        <f>'[64]2016 свод'!C98</f>
        <v>1527. РБП по страхованию имущества</v>
      </c>
      <c r="C94" s="74" t="str">
        <f>'[64]2016 свод'!D98</f>
        <v>9.2</v>
      </c>
      <c r="D94" s="80">
        <f>'[64]2016 свод'!E98</f>
        <v>25</v>
      </c>
      <c r="E94" s="74" t="str">
        <f>'[64]2016 свод'!F98</f>
        <v>2.10.3.5.</v>
      </c>
      <c r="F94" s="76">
        <f>'[64]2016 свод'!G98</f>
        <v>125.06</v>
      </c>
      <c r="G94" s="76">
        <f>'[64]2016 свод'!H98</f>
        <v>668.19999999999993</v>
      </c>
      <c r="H94" s="76">
        <f>'[64]2016 свод'!I98</f>
        <v>120.3</v>
      </c>
      <c r="I94" s="76">
        <f>'[64]2016 свод'!J98</f>
        <v>101</v>
      </c>
      <c r="J94" s="76">
        <f>'[64]2016 свод'!K98</f>
        <v>127.73</v>
      </c>
      <c r="K94" s="76">
        <f>'[64]2016 свод'!L98</f>
        <v>12.83</v>
      </c>
      <c r="L94" s="76">
        <f>'[64]2016 свод'!M98</f>
        <v>679.12</v>
      </c>
      <c r="M94" s="76">
        <f>'[64]2016 свод'!N98</f>
        <v>0</v>
      </c>
      <c r="N94" s="76">
        <f>'[64]2016 свод'!O98</f>
        <v>0</v>
      </c>
      <c r="O94" s="76">
        <f>'[64]2016 свод'!P98</f>
        <v>0</v>
      </c>
      <c r="P94" s="76">
        <f>'[64]2016 свод'!Q98</f>
        <v>0</v>
      </c>
      <c r="Q94" s="76">
        <f>'[64]2016 свод'!R98</f>
        <v>0</v>
      </c>
      <c r="R94" s="76">
        <f>'[64]2016 свод'!S98</f>
        <v>0</v>
      </c>
      <c r="S94" s="76">
        <f>'[64]2016 свод'!T98</f>
        <v>0</v>
      </c>
      <c r="T94" s="76">
        <f>'[64]2016 свод'!U98</f>
        <v>0</v>
      </c>
      <c r="U94" s="76">
        <f>'[64]2016 свод'!V98</f>
        <v>0</v>
      </c>
      <c r="V94" s="76">
        <f>'[64]2016 свод'!W98</f>
        <v>0</v>
      </c>
      <c r="W94" s="76">
        <f>'[64]2016 свод'!X98</f>
        <v>0</v>
      </c>
      <c r="X94" s="76">
        <f>'[64]2016 свод'!Y98</f>
        <v>0</v>
      </c>
      <c r="Y94" s="76">
        <f>'[64]2016 свод'!Z98</f>
        <v>0</v>
      </c>
      <c r="Z94" s="76">
        <f>'[64]2016 свод'!AA98</f>
        <v>0</v>
      </c>
      <c r="AA94" s="76">
        <f>'[64]2016 свод'!AB98</f>
        <v>18.350000000000001</v>
      </c>
      <c r="AB94" s="76">
        <f>'[64]2016 свод'!AC98</f>
        <v>0</v>
      </c>
      <c r="AC94" s="76">
        <f>'[64]2016 свод'!AD98</f>
        <v>1852.5899999999997</v>
      </c>
      <c r="AD94" s="77">
        <f t="shared" si="7"/>
        <v>1834.2399999999998</v>
      </c>
      <c r="AE94" s="36">
        <f t="shared" si="8"/>
        <v>0</v>
      </c>
      <c r="AF94" s="36">
        <f t="shared" si="9"/>
        <v>0</v>
      </c>
      <c r="AG94" s="78"/>
    </row>
    <row r="95" spans="1:33" ht="11.85" hidden="1" customHeight="1">
      <c r="A95" s="23">
        <v>1</v>
      </c>
      <c r="B95" s="92" t="str">
        <f>'[64]2016 свод'!C99</f>
        <v>1538.Взносы в СРО</v>
      </c>
      <c r="C95" s="74" t="str">
        <f>'[64]2016 свод'!D99</f>
        <v>13.2</v>
      </c>
      <c r="D95" s="80">
        <f>'[64]2016 свод'!E99</f>
        <v>25</v>
      </c>
      <c r="E95" s="74" t="str">
        <f>'[64]2016 свод'!F99</f>
        <v>2.10.3.5.</v>
      </c>
      <c r="F95" s="76">
        <f>'[64]2016 свод'!G99</f>
        <v>381.33</v>
      </c>
      <c r="G95" s="76">
        <f>'[64]2016 свод'!H99</f>
        <v>1857.88</v>
      </c>
      <c r="H95" s="76">
        <f>'[64]2016 свод'!I99</f>
        <v>356.95</v>
      </c>
      <c r="I95" s="76">
        <f>'[64]2016 свод'!J99</f>
        <v>302.11</v>
      </c>
      <c r="J95" s="76">
        <f>'[64]2016 свод'!K99</f>
        <v>362.37</v>
      </c>
      <c r="K95" s="76">
        <f>'[64]2016 свод'!L99</f>
        <v>43.36</v>
      </c>
      <c r="L95" s="76">
        <f>'[64]2016 свод'!M99</f>
        <v>1645.16</v>
      </c>
      <c r="M95" s="76">
        <f>'[64]2016 свод'!N99</f>
        <v>0</v>
      </c>
      <c r="N95" s="76">
        <f>'[64]2016 свод'!O99</f>
        <v>0</v>
      </c>
      <c r="O95" s="76">
        <f>'[64]2016 свод'!P99</f>
        <v>0</v>
      </c>
      <c r="P95" s="76">
        <f>'[64]2016 свод'!Q99</f>
        <v>0</v>
      </c>
      <c r="Q95" s="76">
        <f>'[64]2016 свод'!R99</f>
        <v>0</v>
      </c>
      <c r="R95" s="76">
        <f>'[64]2016 свод'!S99</f>
        <v>0</v>
      </c>
      <c r="S95" s="76">
        <f>'[64]2016 свод'!T99</f>
        <v>0</v>
      </c>
      <c r="T95" s="76">
        <f>'[64]2016 свод'!U99</f>
        <v>0</v>
      </c>
      <c r="U95" s="76">
        <f>'[64]2016 свод'!V99</f>
        <v>0</v>
      </c>
      <c r="V95" s="76">
        <f>'[64]2016 свод'!W99</f>
        <v>0</v>
      </c>
      <c r="W95" s="76">
        <f>'[64]2016 свод'!X99</f>
        <v>0</v>
      </c>
      <c r="X95" s="76">
        <f>'[64]2016 свод'!Y99</f>
        <v>0</v>
      </c>
      <c r="Y95" s="76">
        <f>'[64]2016 свод'!Z99</f>
        <v>0</v>
      </c>
      <c r="Z95" s="76">
        <f>'[64]2016 свод'!AA99</f>
        <v>0</v>
      </c>
      <c r="AA95" s="76">
        <f>'[64]2016 свод'!AB99</f>
        <v>50.84</v>
      </c>
      <c r="AB95" s="76">
        <f>'[64]2016 свод'!AC99</f>
        <v>0</v>
      </c>
      <c r="AC95" s="76">
        <f>'[64]2016 свод'!AD99</f>
        <v>5000</v>
      </c>
      <c r="AD95" s="77">
        <f t="shared" si="7"/>
        <v>4949.16</v>
      </c>
      <c r="AE95" s="36">
        <f t="shared" si="8"/>
        <v>0</v>
      </c>
      <c r="AF95" s="36">
        <f t="shared" si="9"/>
        <v>0</v>
      </c>
      <c r="AG95" s="78"/>
    </row>
    <row r="96" spans="1:33" ht="11.85" hidden="1" customHeight="1" outlineLevel="1">
      <c r="A96" s="23">
        <v>1</v>
      </c>
      <c r="B96" s="92" t="str">
        <f>'[64]2016 свод'!C100</f>
        <v>1539.Транспортные услуги (доставка ТМЦ.зап/частей)</v>
      </c>
      <c r="C96" s="74" t="str">
        <f>'[64]2016 свод'!D100</f>
        <v>13.2</v>
      </c>
      <c r="D96" s="80">
        <f>'[64]2016 свод'!E100</f>
        <v>25</v>
      </c>
      <c r="E96" s="74" t="str">
        <f>'[64]2016 свод'!F100</f>
        <v>2.10.3.3.</v>
      </c>
      <c r="F96" s="76">
        <f>'[64]2016 свод'!G100</f>
        <v>1769.2</v>
      </c>
      <c r="G96" s="76">
        <f>'[64]2016 свод'!H100</f>
        <v>8282.1200000000008</v>
      </c>
      <c r="H96" s="76">
        <f>'[64]2016 свод'!I100</f>
        <v>1856.06</v>
      </c>
      <c r="I96" s="76">
        <f>'[64]2016 свод'!J100</f>
        <v>1474.17</v>
      </c>
      <c r="J96" s="76">
        <f>'[64]2016 свод'!K100</f>
        <v>1721.34</v>
      </c>
      <c r="K96" s="76">
        <f>'[64]2016 свод'!L100</f>
        <v>236.64</v>
      </c>
      <c r="L96" s="76">
        <f>'[64]2016 свод'!M100</f>
        <v>7450.88</v>
      </c>
      <c r="M96" s="76">
        <f>'[64]2016 свод'!N100</f>
        <v>0</v>
      </c>
      <c r="N96" s="76">
        <f>'[64]2016 свод'!O100</f>
        <v>0</v>
      </c>
      <c r="O96" s="76">
        <f>'[64]2016 свод'!P100</f>
        <v>0</v>
      </c>
      <c r="P96" s="76">
        <f>'[64]2016 свод'!Q100</f>
        <v>0</v>
      </c>
      <c r="Q96" s="76">
        <f>'[64]2016 свод'!R100</f>
        <v>0</v>
      </c>
      <c r="R96" s="76">
        <f>'[64]2016 свод'!S100</f>
        <v>0</v>
      </c>
      <c r="S96" s="76">
        <f>'[64]2016 свод'!T100</f>
        <v>0</v>
      </c>
      <c r="T96" s="76">
        <f>'[64]2016 свод'!U100</f>
        <v>0</v>
      </c>
      <c r="U96" s="76">
        <f>'[64]2016 свод'!V100</f>
        <v>0</v>
      </c>
      <c r="V96" s="76">
        <f>'[64]2016 свод'!W100</f>
        <v>0</v>
      </c>
      <c r="W96" s="76">
        <f>'[64]2016 свод'!X100</f>
        <v>0</v>
      </c>
      <c r="X96" s="76">
        <f>'[64]2016 свод'!Y100</f>
        <v>0</v>
      </c>
      <c r="Y96" s="76">
        <f>'[64]2016 свод'!Z100</f>
        <v>0</v>
      </c>
      <c r="Z96" s="76">
        <f>'[64]2016 свод'!AA100</f>
        <v>0</v>
      </c>
      <c r="AA96" s="76">
        <f>'[64]2016 свод'!AB100</f>
        <v>104.23</v>
      </c>
      <c r="AB96" s="76">
        <f>'[64]2016 свод'!AC100</f>
        <v>0</v>
      </c>
      <c r="AC96" s="76">
        <f>'[64]2016 свод'!AD100</f>
        <v>22894.639999999999</v>
      </c>
      <c r="AD96" s="77">
        <f t="shared" si="7"/>
        <v>22790.41</v>
      </c>
      <c r="AE96" s="36">
        <f t="shared" si="8"/>
        <v>0</v>
      </c>
      <c r="AF96" s="36">
        <f t="shared" si="9"/>
        <v>0</v>
      </c>
      <c r="AG96" s="78"/>
    </row>
    <row r="97" spans="1:33" s="94" customFormat="1" ht="11.85" hidden="1" customHeight="1">
      <c r="A97" s="93">
        <v>1</v>
      </c>
      <c r="B97" s="92" t="str">
        <f>'[64]2016 свод'!C101</f>
        <v>1546.Расходы  на установку и ТО приборов учета</v>
      </c>
      <c r="C97" s="74" t="str">
        <f>'[64]2016 свод'!D101</f>
        <v>13.2</v>
      </c>
      <c r="D97" s="80">
        <f>'[64]2016 свод'!E101</f>
        <v>25</v>
      </c>
      <c r="E97" s="74" t="str">
        <f>'[64]2016 свод'!F101</f>
        <v>2.10.3.5.</v>
      </c>
      <c r="F97" s="76">
        <f>'[64]2016 свод'!G101</f>
        <v>2076.9699999999998</v>
      </c>
      <c r="G97" s="76">
        <f>'[64]2016 свод'!H101</f>
        <v>9728.2000000000007</v>
      </c>
      <c r="H97" s="76">
        <f>'[64]2016 свод'!I101</f>
        <v>1981.7</v>
      </c>
      <c r="I97" s="76">
        <f>'[64]2016 свод'!J101</f>
        <v>1522.61</v>
      </c>
      <c r="J97" s="76">
        <f>'[64]2016 свод'!K101</f>
        <v>1858.83</v>
      </c>
      <c r="K97" s="76">
        <f>'[64]2016 свод'!L101</f>
        <v>263.69</v>
      </c>
      <c r="L97" s="76">
        <f>'[64]2016 свод'!M101</f>
        <v>7895.5099999999993</v>
      </c>
      <c r="M97" s="76">
        <f>'[64]2016 свод'!N101</f>
        <v>0</v>
      </c>
      <c r="N97" s="76">
        <f>'[64]2016 свод'!O101</f>
        <v>0</v>
      </c>
      <c r="O97" s="76">
        <f>'[64]2016 свод'!P101</f>
        <v>0</v>
      </c>
      <c r="P97" s="76">
        <f>'[64]2016 свод'!Q101</f>
        <v>0</v>
      </c>
      <c r="Q97" s="76">
        <f>'[64]2016 свод'!R101</f>
        <v>0</v>
      </c>
      <c r="R97" s="76">
        <f>'[64]2016 свод'!S101</f>
        <v>0</v>
      </c>
      <c r="S97" s="76">
        <f>'[64]2016 свод'!T101</f>
        <v>0</v>
      </c>
      <c r="T97" s="76">
        <f>'[64]2016 свод'!U101</f>
        <v>0</v>
      </c>
      <c r="U97" s="76">
        <f>'[64]2016 свод'!V101</f>
        <v>0</v>
      </c>
      <c r="V97" s="76">
        <f>'[64]2016 свод'!W101</f>
        <v>0</v>
      </c>
      <c r="W97" s="76">
        <f>'[64]2016 свод'!X101</f>
        <v>0</v>
      </c>
      <c r="X97" s="76">
        <f>'[64]2016 свод'!Y101</f>
        <v>0</v>
      </c>
      <c r="Y97" s="76">
        <f>'[64]2016 свод'!Z101</f>
        <v>0</v>
      </c>
      <c r="Z97" s="76">
        <f>'[64]2016 свод'!AA101</f>
        <v>0</v>
      </c>
      <c r="AA97" s="76">
        <f>'[64]2016 свод'!AB101</f>
        <v>122.49</v>
      </c>
      <c r="AB97" s="76">
        <f>'[64]2016 свод'!AC101</f>
        <v>0</v>
      </c>
      <c r="AC97" s="76">
        <f>'[64]2016 свод'!AD101</f>
        <v>25450</v>
      </c>
      <c r="AD97" s="77">
        <f t="shared" si="7"/>
        <v>25327.51</v>
      </c>
      <c r="AE97" s="36">
        <f t="shared" si="8"/>
        <v>0</v>
      </c>
      <c r="AF97" s="36">
        <f t="shared" si="9"/>
        <v>0</v>
      </c>
      <c r="AG97" s="78"/>
    </row>
    <row r="98" spans="1:33" ht="11.85" hidden="1" customHeight="1">
      <c r="A98" s="23">
        <v>1</v>
      </c>
      <c r="B98" s="92" t="str">
        <f>'[64]2016 свод'!C102</f>
        <v>1547.Услуги сторонних организаций</v>
      </c>
      <c r="C98" s="74" t="str">
        <f>'[64]2016 свод'!D102</f>
        <v>13.2</v>
      </c>
      <c r="D98" s="80">
        <f>'[64]2016 свод'!E102</f>
        <v>25</v>
      </c>
      <c r="E98" s="74" t="str">
        <f>'[64]2016 свод'!F102</f>
        <v>2.10.3.5.</v>
      </c>
      <c r="F98" s="76">
        <f>'[64]2016 свод'!G102</f>
        <v>8233.7999999999993</v>
      </c>
      <c r="G98" s="76">
        <f>'[64]2016 свод'!H102</f>
        <v>40414.21</v>
      </c>
      <c r="H98" s="76">
        <f>'[64]2016 свод'!I102</f>
        <v>7905.78</v>
      </c>
      <c r="I98" s="76">
        <f>'[64]2016 свод'!J102</f>
        <v>6520.96</v>
      </c>
      <c r="J98" s="76">
        <f>'[64]2016 свод'!K102</f>
        <v>8271.23</v>
      </c>
      <c r="K98" s="76">
        <f>'[64]2016 свод'!L102</f>
        <v>961.58</v>
      </c>
      <c r="L98" s="76">
        <f>'[64]2016 свод'!M102</f>
        <v>30708.31</v>
      </c>
      <c r="M98" s="76">
        <f>'[64]2016 свод'!N102</f>
        <v>0</v>
      </c>
      <c r="N98" s="76">
        <f>'[64]2016 свод'!O102</f>
        <v>0</v>
      </c>
      <c r="O98" s="76">
        <f>'[64]2016 свод'!P102</f>
        <v>0</v>
      </c>
      <c r="P98" s="76">
        <f>'[64]2016 свод'!Q102</f>
        <v>0</v>
      </c>
      <c r="Q98" s="76">
        <f>'[64]2016 свод'!R102</f>
        <v>0</v>
      </c>
      <c r="R98" s="76">
        <f>'[64]2016 свод'!S102</f>
        <v>0</v>
      </c>
      <c r="S98" s="76">
        <f>'[64]2016 свод'!T102</f>
        <v>0</v>
      </c>
      <c r="T98" s="76">
        <f>'[64]2016 свод'!U102</f>
        <v>0</v>
      </c>
      <c r="U98" s="76">
        <f>'[64]2016 свод'!V102</f>
        <v>0</v>
      </c>
      <c r="V98" s="76">
        <f>'[64]2016 свод'!W102</f>
        <v>0</v>
      </c>
      <c r="W98" s="76">
        <f>'[64]2016 свод'!X102</f>
        <v>0</v>
      </c>
      <c r="X98" s="76">
        <f>'[64]2016 свод'!Y102</f>
        <v>0</v>
      </c>
      <c r="Y98" s="76">
        <f>'[64]2016 свод'!Z102</f>
        <v>0</v>
      </c>
      <c r="Z98" s="76">
        <f>'[64]2016 свод'!AA102</f>
        <v>0</v>
      </c>
      <c r="AA98" s="76">
        <f>'[64]2016 свод'!AB102</f>
        <v>404.96</v>
      </c>
      <c r="AB98" s="76">
        <f>'[64]2016 свод'!AC102</f>
        <v>0</v>
      </c>
      <c r="AC98" s="76">
        <f>'[64]2016 свод'!AD102</f>
        <v>103420.83</v>
      </c>
      <c r="AD98" s="77">
        <f t="shared" si="7"/>
        <v>103015.87</v>
      </c>
      <c r="AE98" s="36">
        <f t="shared" si="8"/>
        <v>0</v>
      </c>
      <c r="AF98" s="36">
        <f t="shared" si="9"/>
        <v>0</v>
      </c>
      <c r="AG98" s="78"/>
    </row>
    <row r="99" spans="1:33" ht="11.85" hidden="1" customHeight="1">
      <c r="A99" s="23">
        <v>1</v>
      </c>
      <c r="B99" s="92" t="str">
        <f>'[64]2016 свод'!C103</f>
        <v>1604. Транспортные услуги на внутренние перевозки</v>
      </c>
      <c r="C99" s="74" t="str">
        <f>'[64]2016 свод'!D103</f>
        <v>13.2</v>
      </c>
      <c r="D99" s="80">
        <f>'[64]2016 свод'!E103</f>
        <v>25</v>
      </c>
      <c r="E99" s="74" t="str">
        <f>'[64]2016 свод'!F103</f>
        <v>2.10.3.3.</v>
      </c>
      <c r="F99" s="76">
        <f>'[64]2016 свод'!G103</f>
        <v>87951.38</v>
      </c>
      <c r="G99" s="76">
        <f>'[64]2016 свод'!H103</f>
        <v>430472.38</v>
      </c>
      <c r="H99" s="76">
        <f>'[64]2016 свод'!I103</f>
        <v>84805.09</v>
      </c>
      <c r="I99" s="76">
        <f>'[64]2016 свод'!J103</f>
        <v>72378.36</v>
      </c>
      <c r="J99" s="76">
        <f>'[64]2016 свод'!K103</f>
        <v>88505.27</v>
      </c>
      <c r="K99" s="76">
        <f>'[64]2016 свод'!L103</f>
        <v>9872.14</v>
      </c>
      <c r="L99" s="76">
        <f>'[64]2016 свод'!M103</f>
        <v>462239.42000000004</v>
      </c>
      <c r="M99" s="76">
        <f>'[64]2016 свод'!N103</f>
        <v>0</v>
      </c>
      <c r="N99" s="76">
        <f>'[64]2016 свод'!O103</f>
        <v>0</v>
      </c>
      <c r="O99" s="76">
        <f>'[64]2016 свод'!P103</f>
        <v>0</v>
      </c>
      <c r="P99" s="76">
        <f>'[64]2016 свод'!Q103</f>
        <v>0</v>
      </c>
      <c r="Q99" s="76">
        <f>'[64]2016 свод'!R103</f>
        <v>0</v>
      </c>
      <c r="R99" s="76">
        <f>'[64]2016 свод'!S103</f>
        <v>0</v>
      </c>
      <c r="S99" s="76">
        <f>'[64]2016 свод'!T103</f>
        <v>0</v>
      </c>
      <c r="T99" s="76">
        <f>'[64]2016 свод'!U103</f>
        <v>0</v>
      </c>
      <c r="U99" s="76">
        <f>'[64]2016 свод'!V103</f>
        <v>0</v>
      </c>
      <c r="V99" s="76">
        <f>'[64]2016 свод'!W103</f>
        <v>0</v>
      </c>
      <c r="W99" s="76">
        <f>'[64]2016 свод'!X103</f>
        <v>0</v>
      </c>
      <c r="X99" s="76">
        <f>'[64]2016 свод'!Y103</f>
        <v>0</v>
      </c>
      <c r="Y99" s="76">
        <f>'[64]2016 свод'!Z103</f>
        <v>0</v>
      </c>
      <c r="Z99" s="76">
        <f>'[64]2016 свод'!AA103</f>
        <v>0</v>
      </c>
      <c r="AA99" s="76">
        <f>'[64]2016 свод'!AB103</f>
        <v>11375.95</v>
      </c>
      <c r="AB99" s="76">
        <f>'[64]2016 свод'!AC103</f>
        <v>0</v>
      </c>
      <c r="AC99" s="76">
        <f>'[64]2016 свод'!AD103</f>
        <v>1247599.99</v>
      </c>
      <c r="AD99" s="77">
        <f t="shared" si="7"/>
        <v>1236224.04</v>
      </c>
      <c r="AE99" s="36">
        <f t="shared" si="8"/>
        <v>0</v>
      </c>
      <c r="AF99" s="36">
        <f t="shared" si="9"/>
        <v>0</v>
      </c>
      <c r="AG99" s="78"/>
    </row>
    <row r="100" spans="1:33" ht="11.85" hidden="1" customHeight="1">
      <c r="A100" s="23">
        <v>1</v>
      </c>
      <c r="B100" s="92" t="str">
        <f>'[64]2016 свод'!C104</f>
        <v>1623. Услуги по поверке приборов</v>
      </c>
      <c r="C100" s="74" t="str">
        <f>'[64]2016 свод'!D104</f>
        <v>8.2</v>
      </c>
      <c r="D100" s="80">
        <f>'[64]2016 свод'!E104</f>
        <v>25</v>
      </c>
      <c r="E100" s="74" t="str">
        <f>'[64]2016 свод'!F104</f>
        <v>2.10.3.4.</v>
      </c>
      <c r="F100" s="76">
        <f>'[64]2016 свод'!G104</f>
        <v>2610.83</v>
      </c>
      <c r="G100" s="76">
        <f>'[64]2016 свод'!H104</f>
        <v>10845.970000000001</v>
      </c>
      <c r="H100" s="76">
        <f>'[64]2016 свод'!I104</f>
        <v>2689.03</v>
      </c>
      <c r="I100" s="76">
        <f>'[64]2016 свод'!J104</f>
        <v>2018.47</v>
      </c>
      <c r="J100" s="76">
        <f>'[64]2016 свод'!K104</f>
        <v>2406.9</v>
      </c>
      <c r="K100" s="76">
        <f>'[64]2016 свод'!L104</f>
        <v>323.76</v>
      </c>
      <c r="L100" s="76">
        <f>'[64]2016 свод'!M104</f>
        <v>11355.6</v>
      </c>
      <c r="M100" s="76">
        <f>'[64]2016 свод'!N104</f>
        <v>0</v>
      </c>
      <c r="N100" s="76">
        <f>'[64]2016 свод'!O104</f>
        <v>0</v>
      </c>
      <c r="O100" s="76">
        <f>'[64]2016 свод'!P104</f>
        <v>0</v>
      </c>
      <c r="P100" s="76">
        <f>'[64]2016 свод'!Q104</f>
        <v>0</v>
      </c>
      <c r="Q100" s="76">
        <f>'[64]2016 свод'!R104</f>
        <v>0</v>
      </c>
      <c r="R100" s="76">
        <f>'[64]2016 свод'!S104</f>
        <v>0</v>
      </c>
      <c r="S100" s="76">
        <f>'[64]2016 свод'!T104</f>
        <v>0</v>
      </c>
      <c r="T100" s="76">
        <f>'[64]2016 свод'!U104</f>
        <v>0</v>
      </c>
      <c r="U100" s="76">
        <f>'[64]2016 свод'!V104</f>
        <v>0</v>
      </c>
      <c r="V100" s="76">
        <f>'[64]2016 свод'!W104</f>
        <v>0</v>
      </c>
      <c r="W100" s="76">
        <f>'[64]2016 свод'!X104</f>
        <v>0</v>
      </c>
      <c r="X100" s="76">
        <f>'[64]2016 свод'!Y104</f>
        <v>0</v>
      </c>
      <c r="Y100" s="76">
        <f>'[64]2016 свод'!Z104</f>
        <v>0</v>
      </c>
      <c r="Z100" s="76">
        <f>'[64]2016 свод'!AA104</f>
        <v>0</v>
      </c>
      <c r="AA100" s="76">
        <f>'[64]2016 свод'!AB104</f>
        <v>321.42</v>
      </c>
      <c r="AB100" s="76">
        <f>'[64]2016 свод'!AC104</f>
        <v>0</v>
      </c>
      <c r="AC100" s="76">
        <f>'[64]2016 свод'!AD104</f>
        <v>32571.980000000003</v>
      </c>
      <c r="AD100" s="77">
        <f t="shared" si="7"/>
        <v>32250.560000000005</v>
      </c>
      <c r="AE100" s="36">
        <f t="shared" si="8"/>
        <v>0</v>
      </c>
      <c r="AF100" s="36">
        <f t="shared" si="9"/>
        <v>0</v>
      </c>
      <c r="AG100" s="78"/>
    </row>
    <row r="101" spans="1:33" ht="11.85" hidden="1" customHeight="1">
      <c r="A101" s="23">
        <v>1</v>
      </c>
      <c r="B101" s="92" t="str">
        <f>'[64]2016 свод'!C105</f>
        <v>1630. Услуги машин, механизмов</v>
      </c>
      <c r="C101" s="74" t="str">
        <f>'[64]2016 свод'!D105</f>
        <v>13.2</v>
      </c>
      <c r="D101" s="80">
        <f>'[64]2016 свод'!E105</f>
        <v>25</v>
      </c>
      <c r="E101" s="74" t="str">
        <f>'[64]2016 свод'!F105</f>
        <v>2.10.3.3.</v>
      </c>
      <c r="F101" s="76">
        <f>'[64]2016 свод'!G105</f>
        <v>8729.9</v>
      </c>
      <c r="G101" s="76">
        <f>'[64]2016 свод'!H105</f>
        <v>47832</v>
      </c>
      <c r="H101" s="76">
        <f>'[64]2016 свод'!I105</f>
        <v>7896.4</v>
      </c>
      <c r="I101" s="76">
        <f>'[64]2016 свод'!J105</f>
        <v>6581.86</v>
      </c>
      <c r="J101" s="76">
        <f>'[64]2016 свод'!K105</f>
        <v>8414.2099999999991</v>
      </c>
      <c r="K101" s="76">
        <f>'[64]2016 свод'!L105</f>
        <v>833.94</v>
      </c>
      <c r="L101" s="76">
        <f>'[64]2016 свод'!M105</f>
        <v>41827.17</v>
      </c>
      <c r="M101" s="76">
        <f>'[64]2016 свод'!N105</f>
        <v>0</v>
      </c>
      <c r="N101" s="76">
        <f>'[64]2016 свод'!O105</f>
        <v>0</v>
      </c>
      <c r="O101" s="76">
        <f>'[64]2016 свод'!P105</f>
        <v>0</v>
      </c>
      <c r="P101" s="76">
        <f>'[64]2016 свод'!Q105</f>
        <v>0</v>
      </c>
      <c r="Q101" s="76">
        <f>'[64]2016 свод'!R105</f>
        <v>0</v>
      </c>
      <c r="R101" s="76">
        <f>'[64]2016 свод'!S105</f>
        <v>0</v>
      </c>
      <c r="S101" s="76">
        <f>'[64]2016 свод'!T105</f>
        <v>0</v>
      </c>
      <c r="T101" s="76">
        <f>'[64]2016 свод'!U105</f>
        <v>0</v>
      </c>
      <c r="U101" s="76">
        <f>'[64]2016 свод'!V105</f>
        <v>0</v>
      </c>
      <c r="V101" s="76">
        <f>'[64]2016 свод'!W105</f>
        <v>0</v>
      </c>
      <c r="W101" s="76">
        <f>'[64]2016 свод'!X105</f>
        <v>0</v>
      </c>
      <c r="X101" s="76">
        <f>'[64]2016 свод'!Y105</f>
        <v>0</v>
      </c>
      <c r="Y101" s="76">
        <f>'[64]2016 свод'!Z105</f>
        <v>0</v>
      </c>
      <c r="Z101" s="76">
        <f>'[64]2016 свод'!AA105</f>
        <v>0</v>
      </c>
      <c r="AA101" s="76">
        <f>'[64]2016 свод'!AB105</f>
        <v>1084.52</v>
      </c>
      <c r="AB101" s="76">
        <f>'[64]2016 свод'!AC105</f>
        <v>0</v>
      </c>
      <c r="AC101" s="76">
        <f>'[64]2016 свод'!AD105</f>
        <v>123200</v>
      </c>
      <c r="AD101" s="77">
        <f t="shared" si="7"/>
        <v>122115.48</v>
      </c>
      <c r="AE101" s="36">
        <f t="shared" si="8"/>
        <v>0</v>
      </c>
      <c r="AF101" s="36">
        <f t="shared" si="9"/>
        <v>0</v>
      </c>
      <c r="AG101" s="78"/>
    </row>
    <row r="102" spans="1:33" ht="11.85" hidden="1" customHeight="1">
      <c r="A102" s="23">
        <v>1</v>
      </c>
      <c r="B102" s="92" t="str">
        <f>'[64]2016 свод'!C106</f>
        <v>1631. Оказание услуг по оценке</v>
      </c>
      <c r="C102" s="74" t="str">
        <f>'[64]2016 свод'!D106</f>
        <v>13.2</v>
      </c>
      <c r="D102" s="80">
        <f>'[64]2016 свод'!E106</f>
        <v>25</v>
      </c>
      <c r="E102" s="74" t="str">
        <f>'[64]2016 свод'!F106</f>
        <v>2.10.3.5.</v>
      </c>
      <c r="F102" s="76">
        <f>'[64]2016 свод'!G106</f>
        <v>783.8</v>
      </c>
      <c r="G102" s="76">
        <f>'[64]2016 свод'!H106</f>
        <v>3934.3900000000003</v>
      </c>
      <c r="H102" s="76">
        <f>'[64]2016 свод'!I106</f>
        <v>716.39</v>
      </c>
      <c r="I102" s="76">
        <f>'[64]2016 свод'!J106</f>
        <v>647.85</v>
      </c>
      <c r="J102" s="76">
        <f>'[64]2016 свод'!K106</f>
        <v>809.05</v>
      </c>
      <c r="K102" s="76">
        <f>'[64]2016 свод'!L106</f>
        <v>79.81</v>
      </c>
      <c r="L102" s="76">
        <f>'[64]2016 свод'!M106</f>
        <v>4910.53</v>
      </c>
      <c r="M102" s="76">
        <f>'[64]2016 свод'!N106</f>
        <v>0</v>
      </c>
      <c r="N102" s="76">
        <f>'[64]2016 свод'!O106</f>
        <v>0</v>
      </c>
      <c r="O102" s="76">
        <f>'[64]2016 свод'!P106</f>
        <v>0</v>
      </c>
      <c r="P102" s="76">
        <f>'[64]2016 свод'!Q106</f>
        <v>0</v>
      </c>
      <c r="Q102" s="76">
        <f>'[64]2016 свод'!R106</f>
        <v>0</v>
      </c>
      <c r="R102" s="76">
        <f>'[64]2016 свод'!S106</f>
        <v>0</v>
      </c>
      <c r="S102" s="76">
        <f>'[64]2016 свод'!T106</f>
        <v>0</v>
      </c>
      <c r="T102" s="76">
        <f>'[64]2016 свод'!U106</f>
        <v>0</v>
      </c>
      <c r="U102" s="76">
        <f>'[64]2016 свод'!V106</f>
        <v>0</v>
      </c>
      <c r="V102" s="76">
        <f>'[64]2016 свод'!W106</f>
        <v>0</v>
      </c>
      <c r="W102" s="76">
        <f>'[64]2016 свод'!X106</f>
        <v>0</v>
      </c>
      <c r="X102" s="76">
        <f>'[64]2016 свод'!Y106</f>
        <v>0</v>
      </c>
      <c r="Y102" s="76">
        <f>'[64]2016 свод'!Z106</f>
        <v>0</v>
      </c>
      <c r="Z102" s="76">
        <f>'[64]2016 свод'!AA106</f>
        <v>0</v>
      </c>
      <c r="AA102" s="76">
        <f>'[64]2016 свод'!AB106</f>
        <v>118.19</v>
      </c>
      <c r="AB102" s="76">
        <f>'[64]2016 свод'!AC106</f>
        <v>0</v>
      </c>
      <c r="AC102" s="76">
        <f>'[64]2016 свод'!AD106</f>
        <v>12000.010000000002</v>
      </c>
      <c r="AD102" s="77">
        <f t="shared" si="7"/>
        <v>11881.820000000002</v>
      </c>
      <c r="AE102" s="36">
        <f t="shared" si="8"/>
        <v>0</v>
      </c>
      <c r="AF102" s="36">
        <f t="shared" si="9"/>
        <v>0</v>
      </c>
      <c r="AG102" s="78"/>
    </row>
    <row r="103" spans="1:33" ht="11.85" hidden="1" customHeight="1">
      <c r="A103" s="23">
        <v>1</v>
      </c>
      <c r="B103" s="92" t="str">
        <f>'[64]2016 свод'!C107</f>
        <v>1631. Расходы по охране труда</v>
      </c>
      <c r="C103" s="74" t="str">
        <f>'[64]2016 свод'!D107</f>
        <v>13.2</v>
      </c>
      <c r="D103" s="80">
        <f>'[64]2016 свод'!E107</f>
        <v>25</v>
      </c>
      <c r="E103" s="74" t="str">
        <f>'[64]2016 свод'!F107</f>
        <v>2.10.3.1.</v>
      </c>
      <c r="F103" s="76">
        <f>'[64]2016 свод'!G107</f>
        <v>1217.08</v>
      </c>
      <c r="G103" s="76">
        <f>'[64]2016 свод'!H107</f>
        <v>6166.58</v>
      </c>
      <c r="H103" s="76">
        <f>'[64]2016 свод'!I107</f>
        <v>1187.49</v>
      </c>
      <c r="I103" s="76">
        <f>'[64]2016 свод'!J107</f>
        <v>977.03</v>
      </c>
      <c r="J103" s="76">
        <f>'[64]2016 свод'!K107</f>
        <v>1208.1099999999999</v>
      </c>
      <c r="K103" s="76">
        <f>'[64]2016 свод'!L107</f>
        <v>137.35</v>
      </c>
      <c r="L103" s="76">
        <f>'[64]2016 свод'!M107</f>
        <v>5626.84</v>
      </c>
      <c r="M103" s="76">
        <f>'[64]2016 свод'!N107</f>
        <v>0</v>
      </c>
      <c r="N103" s="76">
        <f>'[64]2016 свод'!O107</f>
        <v>0</v>
      </c>
      <c r="O103" s="76">
        <f>'[64]2016 свод'!P107</f>
        <v>0</v>
      </c>
      <c r="P103" s="76">
        <f>'[64]2016 свод'!Q107</f>
        <v>0</v>
      </c>
      <c r="Q103" s="76">
        <f>'[64]2016 свод'!R107</f>
        <v>0</v>
      </c>
      <c r="R103" s="76">
        <f>'[64]2016 свод'!S107</f>
        <v>0</v>
      </c>
      <c r="S103" s="76">
        <f>'[64]2016 свод'!T107</f>
        <v>0</v>
      </c>
      <c r="T103" s="76">
        <f>'[64]2016 свод'!U107</f>
        <v>0</v>
      </c>
      <c r="U103" s="76">
        <f>'[64]2016 свод'!V107</f>
        <v>0</v>
      </c>
      <c r="V103" s="76">
        <f>'[64]2016 свод'!W107</f>
        <v>0</v>
      </c>
      <c r="W103" s="76">
        <f>'[64]2016 свод'!X107</f>
        <v>0</v>
      </c>
      <c r="X103" s="76">
        <f>'[64]2016 свод'!Y107</f>
        <v>0</v>
      </c>
      <c r="Y103" s="76">
        <f>'[64]2016 свод'!Z107</f>
        <v>0</v>
      </c>
      <c r="Z103" s="76">
        <f>'[64]2016 свод'!AA107</f>
        <v>0</v>
      </c>
      <c r="AA103" s="76">
        <f>'[64]2016 свод'!AB107</f>
        <v>142.16999999999999</v>
      </c>
      <c r="AB103" s="76">
        <f>'[64]2016 свод'!AC107</f>
        <v>0</v>
      </c>
      <c r="AC103" s="76">
        <f>'[64]2016 свод'!AD107</f>
        <v>16662.650000000001</v>
      </c>
      <c r="AD103" s="77">
        <f t="shared" si="7"/>
        <v>16520.480000000003</v>
      </c>
      <c r="AE103" s="36">
        <f t="shared" si="8"/>
        <v>0</v>
      </c>
      <c r="AF103" s="36">
        <f t="shared" si="9"/>
        <v>0</v>
      </c>
      <c r="AG103" s="78"/>
    </row>
    <row r="104" spans="1:33" ht="11.85" hidden="1" customHeight="1">
      <c r="A104" s="23">
        <v>1</v>
      </c>
      <c r="B104" s="92" t="str">
        <f>'[64]2016 свод'!C108</f>
        <v>1700. Амортизация оборудования</v>
      </c>
      <c r="C104" s="74" t="str">
        <f>'[64]2016 свод'!D108</f>
        <v>5.2</v>
      </c>
      <c r="D104" s="80">
        <f>'[64]2016 свод'!E108</f>
        <v>25</v>
      </c>
      <c r="E104" s="74" t="str">
        <f>'[64]2016 свод'!F108</f>
        <v>2.9.</v>
      </c>
      <c r="F104" s="76">
        <f>'[64]2016 свод'!G108</f>
        <v>88705.89</v>
      </c>
      <c r="G104" s="76">
        <f>'[64]2016 свод'!H108</f>
        <v>444253.28</v>
      </c>
      <c r="H104" s="76">
        <f>'[64]2016 свод'!I108</f>
        <v>87198.85</v>
      </c>
      <c r="I104" s="76">
        <f>'[64]2016 свод'!J108</f>
        <v>70988.25</v>
      </c>
      <c r="J104" s="76">
        <f>'[64]2016 свод'!K108</f>
        <v>87642.66</v>
      </c>
      <c r="K104" s="76">
        <f>'[64]2016 свод'!L108</f>
        <v>10043.870000000001</v>
      </c>
      <c r="L104" s="76">
        <f>'[64]2016 свод'!M108</f>
        <v>409814.29000000004</v>
      </c>
      <c r="M104" s="76">
        <f>'[64]2016 свод'!N108</f>
        <v>0</v>
      </c>
      <c r="N104" s="76">
        <f>'[64]2016 свод'!O108</f>
        <v>0</v>
      </c>
      <c r="O104" s="76">
        <f>'[64]2016 свод'!P108</f>
        <v>0</v>
      </c>
      <c r="P104" s="76">
        <f>'[64]2016 свод'!Q108</f>
        <v>0</v>
      </c>
      <c r="Q104" s="76">
        <f>'[64]2016 свод'!R108</f>
        <v>0</v>
      </c>
      <c r="R104" s="76">
        <f>'[64]2016 свод'!S108</f>
        <v>0</v>
      </c>
      <c r="S104" s="76">
        <f>'[64]2016 свод'!T108</f>
        <v>0</v>
      </c>
      <c r="T104" s="76">
        <f>'[64]2016 свод'!U108</f>
        <v>0</v>
      </c>
      <c r="U104" s="76">
        <f>'[64]2016 свод'!V108</f>
        <v>0</v>
      </c>
      <c r="V104" s="76">
        <f>'[64]2016 свод'!W108</f>
        <v>0</v>
      </c>
      <c r="W104" s="76">
        <f>'[64]2016 свод'!X108</f>
        <v>0</v>
      </c>
      <c r="X104" s="76">
        <f>'[64]2016 свод'!Y108</f>
        <v>0</v>
      </c>
      <c r="Y104" s="76">
        <f>'[64]2016 свод'!Z108</f>
        <v>0</v>
      </c>
      <c r="Z104" s="76">
        <f>'[64]2016 свод'!AA108</f>
        <v>0</v>
      </c>
      <c r="AA104" s="76">
        <f>'[64]2016 свод'!AB108</f>
        <v>10315.99</v>
      </c>
      <c r="AB104" s="76">
        <f>'[64]2016 свод'!AC108</f>
        <v>0</v>
      </c>
      <c r="AC104" s="76">
        <f>'[64]2016 свод'!AD108</f>
        <v>1208963.08</v>
      </c>
      <c r="AD104" s="77">
        <f t="shared" si="7"/>
        <v>1198647.0900000001</v>
      </c>
      <c r="AE104" s="36">
        <f t="shared" si="8"/>
        <v>0</v>
      </c>
      <c r="AF104" s="36">
        <f t="shared" si="9"/>
        <v>0</v>
      </c>
      <c r="AG104" s="78"/>
    </row>
    <row r="105" spans="1:33" ht="22.35" hidden="1" customHeight="1" outlineLevel="1">
      <c r="A105" s="23">
        <v>1</v>
      </c>
      <c r="B105" s="92" t="str">
        <f>'[64]2016 свод'!C109</f>
        <v>1701. Фонд заработной платы (производство)</v>
      </c>
      <c r="C105" s="74" t="str">
        <f>'[64]2016 свод'!D109</f>
        <v>3.2</v>
      </c>
      <c r="D105" s="80">
        <f>'[64]2016 свод'!E109</f>
        <v>25</v>
      </c>
      <c r="E105" s="74" t="str">
        <f>'[64]2016 свод'!F109</f>
        <v>2.1.1.</v>
      </c>
      <c r="F105" s="76">
        <f>'[64]2016 свод'!G109</f>
        <v>1614754.19</v>
      </c>
      <c r="G105" s="76">
        <f>'[64]2016 свод'!H109</f>
        <v>7910748.29</v>
      </c>
      <c r="H105" s="76">
        <f>'[64]2016 свод'!I109</f>
        <v>1604602.26</v>
      </c>
      <c r="I105" s="76">
        <f>'[64]2016 свод'!J109</f>
        <v>1309207.75</v>
      </c>
      <c r="J105" s="76">
        <f>'[64]2016 свод'!K109</f>
        <v>1589799.78</v>
      </c>
      <c r="K105" s="76">
        <f>'[64]2016 свод'!L109</f>
        <v>190112.18</v>
      </c>
      <c r="L105" s="76">
        <f>'[64]2016 свод'!M109</f>
        <v>7138572.9000000004</v>
      </c>
      <c r="M105" s="76">
        <f>'[64]2016 свод'!N109</f>
        <v>0</v>
      </c>
      <c r="N105" s="76">
        <f>'[64]2016 свод'!O109</f>
        <v>0</v>
      </c>
      <c r="O105" s="76">
        <f>'[64]2016 свод'!P109</f>
        <v>0</v>
      </c>
      <c r="P105" s="76">
        <f>'[64]2016 свод'!Q109</f>
        <v>0</v>
      </c>
      <c r="Q105" s="76">
        <f>'[64]2016 свод'!R109</f>
        <v>0</v>
      </c>
      <c r="R105" s="76">
        <f>'[64]2016 свод'!S109</f>
        <v>0</v>
      </c>
      <c r="S105" s="76">
        <f>'[64]2016 свод'!T109</f>
        <v>0</v>
      </c>
      <c r="T105" s="76">
        <f>'[64]2016 свод'!U109</f>
        <v>0</v>
      </c>
      <c r="U105" s="76">
        <f>'[64]2016 свод'!V109</f>
        <v>0</v>
      </c>
      <c r="V105" s="76">
        <f>'[64]2016 свод'!W109</f>
        <v>0</v>
      </c>
      <c r="W105" s="76">
        <f>'[64]2016 свод'!X109</f>
        <v>0</v>
      </c>
      <c r="X105" s="76">
        <f>'[64]2016 свод'!Y109</f>
        <v>0</v>
      </c>
      <c r="Y105" s="76">
        <f>'[64]2016 свод'!Z109</f>
        <v>0</v>
      </c>
      <c r="Z105" s="76">
        <f>'[64]2016 свод'!AA109</f>
        <v>0</v>
      </c>
      <c r="AA105" s="76">
        <f>'[64]2016 свод'!AB109</f>
        <v>184926.85</v>
      </c>
      <c r="AB105" s="76">
        <f>'[64]2016 свод'!AC109</f>
        <v>0</v>
      </c>
      <c r="AC105" s="76">
        <f>'[64]2016 свод'!AD109</f>
        <v>21542724.200000003</v>
      </c>
      <c r="AD105" s="77">
        <f t="shared" si="7"/>
        <v>21357797.350000001</v>
      </c>
      <c r="AE105" s="36">
        <f t="shared" si="8"/>
        <v>0</v>
      </c>
      <c r="AF105" s="36">
        <f t="shared" si="9"/>
        <v>0</v>
      </c>
      <c r="AG105" s="78"/>
    </row>
    <row r="106" spans="1:33" ht="11.85" hidden="1" customHeight="1" outlineLevel="1">
      <c r="A106" s="23">
        <v>1</v>
      </c>
      <c r="B106" s="92" t="str">
        <f>'[64]2016 свод'!C110</f>
        <v>1704. Страховые взносы от НС (производство)</v>
      </c>
      <c r="C106" s="74" t="str">
        <f>'[64]2016 свод'!D110</f>
        <v>4.2</v>
      </c>
      <c r="D106" s="80">
        <f>'[64]2016 свод'!E110</f>
        <v>25</v>
      </c>
      <c r="E106" s="74" t="str">
        <f>'[64]2016 свод'!F110</f>
        <v>2.3.2.</v>
      </c>
      <c r="F106" s="76">
        <f>'[64]2016 свод'!G110</f>
        <v>3346.52</v>
      </c>
      <c r="G106" s="76">
        <f>'[64]2016 свод'!H110</f>
        <v>16323.869999999999</v>
      </c>
      <c r="H106" s="76">
        <f>'[64]2016 свод'!I110</f>
        <v>3327.93</v>
      </c>
      <c r="I106" s="76">
        <f>'[64]2016 свод'!J110</f>
        <v>2721.72</v>
      </c>
      <c r="J106" s="76">
        <f>'[64]2016 свод'!K110</f>
        <v>3293.92</v>
      </c>
      <c r="K106" s="76">
        <f>'[64]2016 свод'!L110</f>
        <v>396.96</v>
      </c>
      <c r="L106" s="76">
        <f>'[64]2016 свод'!M110</f>
        <v>14702.289999999999</v>
      </c>
      <c r="M106" s="76">
        <f>'[64]2016 свод'!N110</f>
        <v>0</v>
      </c>
      <c r="N106" s="76">
        <f>'[64]2016 свод'!O110</f>
        <v>0</v>
      </c>
      <c r="O106" s="76">
        <f>'[64]2016 свод'!P110</f>
        <v>0</v>
      </c>
      <c r="P106" s="76">
        <f>'[64]2016 свод'!Q110</f>
        <v>0</v>
      </c>
      <c r="Q106" s="76">
        <f>'[64]2016 свод'!R110</f>
        <v>0</v>
      </c>
      <c r="R106" s="76">
        <f>'[64]2016 свод'!S110</f>
        <v>0</v>
      </c>
      <c r="S106" s="76">
        <f>'[64]2016 свод'!T110</f>
        <v>0</v>
      </c>
      <c r="T106" s="76">
        <f>'[64]2016 свод'!U110</f>
        <v>0</v>
      </c>
      <c r="U106" s="76">
        <f>'[64]2016 свод'!V110</f>
        <v>0</v>
      </c>
      <c r="V106" s="76">
        <f>'[64]2016 свод'!W110</f>
        <v>0</v>
      </c>
      <c r="W106" s="76">
        <f>'[64]2016 свод'!X110</f>
        <v>0</v>
      </c>
      <c r="X106" s="76">
        <f>'[64]2016 свод'!Y110</f>
        <v>0</v>
      </c>
      <c r="Y106" s="76">
        <f>'[64]2016 свод'!Z110</f>
        <v>0</v>
      </c>
      <c r="Z106" s="76">
        <f>'[64]2016 свод'!AA110</f>
        <v>0</v>
      </c>
      <c r="AA106" s="76">
        <f>'[64]2016 свод'!AB110</f>
        <v>389.55</v>
      </c>
      <c r="AB106" s="76">
        <f>'[64]2016 свод'!AC110</f>
        <v>0</v>
      </c>
      <c r="AC106" s="76">
        <f>'[64]2016 свод'!AD110</f>
        <v>44502.76</v>
      </c>
      <c r="AD106" s="77">
        <f t="shared" si="7"/>
        <v>44113.21</v>
      </c>
      <c r="AE106" s="36">
        <f t="shared" si="8"/>
        <v>0</v>
      </c>
      <c r="AF106" s="36">
        <f t="shared" si="9"/>
        <v>0</v>
      </c>
      <c r="AG106" s="78"/>
    </row>
    <row r="107" spans="1:33" ht="11.85" hidden="1" customHeight="1">
      <c r="A107" s="23">
        <v>1</v>
      </c>
      <c r="B107" s="92" t="str">
        <f>'[64]2016 свод'!C111</f>
        <v>1706. Спецодежда и СИЗ (Основные)</v>
      </c>
      <c r="C107" s="74" t="str">
        <f>'[64]2016 свод'!D111</f>
        <v>13.2</v>
      </c>
      <c r="D107" s="80">
        <f>'[64]2016 свод'!E111</f>
        <v>25</v>
      </c>
      <c r="E107" s="74" t="str">
        <f>'[64]2016 свод'!F111</f>
        <v>2.10.3.1.</v>
      </c>
      <c r="F107" s="76">
        <f>'[64]2016 свод'!G111</f>
        <v>7888.86</v>
      </c>
      <c r="G107" s="76">
        <f>'[64]2016 свод'!H111</f>
        <v>42149.07</v>
      </c>
      <c r="H107" s="76">
        <f>'[64]2016 свод'!I111</f>
        <v>7747.43</v>
      </c>
      <c r="I107" s="76">
        <f>'[64]2016 свод'!J111</f>
        <v>6412.1</v>
      </c>
      <c r="J107" s="76">
        <f>'[64]2016 свод'!K111</f>
        <v>8093.76</v>
      </c>
      <c r="K107" s="76">
        <f>'[64]2016 свод'!L111</f>
        <v>885.71</v>
      </c>
      <c r="L107" s="76">
        <f>'[64]2016 свод'!M111</f>
        <v>33682.36</v>
      </c>
      <c r="M107" s="76">
        <f>'[64]2016 свод'!N111</f>
        <v>0</v>
      </c>
      <c r="N107" s="76">
        <f>'[64]2016 свод'!O111</f>
        <v>0</v>
      </c>
      <c r="O107" s="76">
        <f>'[64]2016 свод'!P111</f>
        <v>0</v>
      </c>
      <c r="P107" s="76">
        <f>'[64]2016 свод'!Q111</f>
        <v>0</v>
      </c>
      <c r="Q107" s="76">
        <f>'[64]2016 свод'!R111</f>
        <v>0</v>
      </c>
      <c r="R107" s="76">
        <f>'[64]2016 свод'!S111</f>
        <v>0</v>
      </c>
      <c r="S107" s="76">
        <f>'[64]2016 свод'!T111</f>
        <v>0</v>
      </c>
      <c r="T107" s="76">
        <f>'[64]2016 свод'!U111</f>
        <v>0</v>
      </c>
      <c r="U107" s="76">
        <f>'[64]2016 свод'!V111</f>
        <v>0</v>
      </c>
      <c r="V107" s="76">
        <f>'[64]2016 свод'!W111</f>
        <v>0</v>
      </c>
      <c r="W107" s="76">
        <f>'[64]2016 свод'!X111</f>
        <v>0</v>
      </c>
      <c r="X107" s="76">
        <f>'[64]2016 свод'!Y111</f>
        <v>0</v>
      </c>
      <c r="Y107" s="76">
        <f>'[64]2016 свод'!Z111</f>
        <v>0</v>
      </c>
      <c r="Z107" s="76">
        <f>'[64]2016 свод'!AA111</f>
        <v>0</v>
      </c>
      <c r="AA107" s="76">
        <f>'[64]2016 свод'!AB111</f>
        <v>879.83</v>
      </c>
      <c r="AB107" s="76">
        <f>'[64]2016 свод'!AC111</f>
        <v>0</v>
      </c>
      <c r="AC107" s="76">
        <f>'[64]2016 свод'!AD111</f>
        <v>107739.12000000001</v>
      </c>
      <c r="AD107" s="77">
        <f t="shared" si="7"/>
        <v>106859.29000000001</v>
      </c>
      <c r="AE107" s="36">
        <f t="shared" si="8"/>
        <v>0</v>
      </c>
      <c r="AF107" s="36">
        <f t="shared" si="9"/>
        <v>0</v>
      </c>
      <c r="AG107" s="78"/>
    </row>
    <row r="108" spans="1:33" ht="11.85" hidden="1" customHeight="1">
      <c r="A108" s="23"/>
      <c r="B108" s="92" t="str">
        <f>'[64]2016 свод'!C112</f>
        <v>1707. Страховые взносы во внебюджетные фонды (производство)</v>
      </c>
      <c r="C108" s="74" t="str">
        <f>'[64]2016 свод'!D112</f>
        <v>4.2</v>
      </c>
      <c r="D108" s="80">
        <f>'[64]2016 свод'!E112</f>
        <v>25</v>
      </c>
      <c r="E108" s="74" t="str">
        <f>'[64]2016 свод'!F112</f>
        <v>2.3.2.</v>
      </c>
      <c r="F108" s="76">
        <f>'[64]2016 свод'!G112</f>
        <v>456898.16</v>
      </c>
      <c r="G108" s="76">
        <f>'[64]2016 свод'!H112</f>
        <v>2244257.41</v>
      </c>
      <c r="H108" s="76">
        <f>'[64]2016 свод'!I112</f>
        <v>453421.84</v>
      </c>
      <c r="I108" s="76">
        <f>'[64]2016 свод'!J112</f>
        <v>371059.55</v>
      </c>
      <c r="J108" s="76">
        <f>'[64]2016 свод'!K112</f>
        <v>450733.87</v>
      </c>
      <c r="K108" s="76">
        <f>'[64]2016 свод'!L112</f>
        <v>53569.79</v>
      </c>
      <c r="L108" s="76">
        <f>'[64]2016 свод'!M112</f>
        <v>2034511.7100000002</v>
      </c>
      <c r="M108" s="76">
        <f>'[64]2016 свод'!N112</f>
        <v>0</v>
      </c>
      <c r="N108" s="76">
        <f>'[64]2016 свод'!O112</f>
        <v>0</v>
      </c>
      <c r="O108" s="76">
        <f>'[64]2016 свод'!P112</f>
        <v>0</v>
      </c>
      <c r="P108" s="76">
        <f>'[64]2016 свод'!Q112</f>
        <v>0</v>
      </c>
      <c r="Q108" s="76">
        <f>'[64]2016 свод'!R112</f>
        <v>0</v>
      </c>
      <c r="R108" s="76">
        <f>'[64]2016 свод'!S112</f>
        <v>0</v>
      </c>
      <c r="S108" s="76">
        <f>'[64]2016 свод'!T112</f>
        <v>0</v>
      </c>
      <c r="T108" s="76">
        <f>'[64]2016 свод'!U112</f>
        <v>0</v>
      </c>
      <c r="U108" s="76">
        <f>'[64]2016 свод'!V112</f>
        <v>0</v>
      </c>
      <c r="V108" s="76">
        <f>'[64]2016 свод'!W112</f>
        <v>0</v>
      </c>
      <c r="W108" s="76">
        <f>'[64]2016 свод'!X112</f>
        <v>0</v>
      </c>
      <c r="X108" s="76">
        <f>'[64]2016 свод'!Y112</f>
        <v>0</v>
      </c>
      <c r="Y108" s="76">
        <f>'[64]2016 свод'!Z112</f>
        <v>0</v>
      </c>
      <c r="Z108" s="76">
        <f>'[64]2016 свод'!AA112</f>
        <v>0</v>
      </c>
      <c r="AA108" s="76">
        <f>'[64]2016 свод'!AB112</f>
        <v>53732.03</v>
      </c>
      <c r="AB108" s="76">
        <f>'[64]2016 свод'!AC112</f>
        <v>0</v>
      </c>
      <c r="AC108" s="76">
        <f>'[64]2016 свод'!AD112</f>
        <v>6118184.3600000003</v>
      </c>
      <c r="AD108" s="77">
        <f t="shared" si="7"/>
        <v>6064452.3300000001</v>
      </c>
      <c r="AE108" s="36">
        <f t="shared" si="8"/>
        <v>0</v>
      </c>
      <c r="AF108" s="36">
        <f t="shared" si="9"/>
        <v>0</v>
      </c>
      <c r="AG108" s="78"/>
    </row>
    <row r="109" spans="1:33" ht="11.25" hidden="1" customHeight="1">
      <c r="A109" s="23"/>
      <c r="B109" s="92" t="str">
        <f>'[64]2016 свод'!C113</f>
        <v>1708. Резерв на оплату отпусков</v>
      </c>
      <c r="C109" s="74" t="e">
        <f>'[64]2016 свод'!D113</f>
        <v>#N/A</v>
      </c>
      <c r="D109" s="80">
        <f>'[64]2016 свод'!E113</f>
        <v>25</v>
      </c>
      <c r="E109" s="74" t="s">
        <v>177</v>
      </c>
      <c r="F109" s="76">
        <f>'[64]2016 свод'!G113</f>
        <v>5439.18</v>
      </c>
      <c r="G109" s="76">
        <f>'[64]2016 свод'!H113</f>
        <v>23631.190000000002</v>
      </c>
      <c r="H109" s="76">
        <f>'[64]2016 свод'!I113</f>
        <v>5510.91</v>
      </c>
      <c r="I109" s="76">
        <f>'[64]2016 свод'!J113</f>
        <v>4778.7700000000004</v>
      </c>
      <c r="J109" s="76">
        <f>'[64]2016 свод'!K113</f>
        <v>5335.83</v>
      </c>
      <c r="K109" s="76">
        <f>'[64]2016 свод'!L113</f>
        <v>766.27</v>
      </c>
      <c r="L109" s="76">
        <f>'[64]2016 свод'!M113</f>
        <v>20218.87</v>
      </c>
      <c r="M109" s="76">
        <f>'[64]2016 свод'!N113</f>
        <v>0</v>
      </c>
      <c r="N109" s="76">
        <f>'[64]2016 свод'!O113</f>
        <v>0</v>
      </c>
      <c r="O109" s="76">
        <f>'[64]2016 свод'!P113</f>
        <v>0</v>
      </c>
      <c r="P109" s="76">
        <f>'[64]2016 свод'!Q113</f>
        <v>0</v>
      </c>
      <c r="Q109" s="76">
        <f>'[64]2016 свод'!R113</f>
        <v>0</v>
      </c>
      <c r="R109" s="76">
        <f>'[64]2016 свод'!S113</f>
        <v>0</v>
      </c>
      <c r="S109" s="76">
        <f>'[64]2016 свод'!T113</f>
        <v>0</v>
      </c>
      <c r="T109" s="76">
        <f>'[64]2016 свод'!U113</f>
        <v>0</v>
      </c>
      <c r="U109" s="76">
        <f>'[64]2016 свод'!V113</f>
        <v>0</v>
      </c>
      <c r="V109" s="76">
        <f>'[64]2016 свод'!W113</f>
        <v>0</v>
      </c>
      <c r="W109" s="76">
        <f>'[64]2016 свод'!X113</f>
        <v>0</v>
      </c>
      <c r="X109" s="76">
        <f>'[64]2016 свод'!Y113</f>
        <v>0</v>
      </c>
      <c r="Y109" s="76">
        <f>'[64]2016 свод'!Z113</f>
        <v>0</v>
      </c>
      <c r="Z109" s="76">
        <f>'[64]2016 свод'!AA113</f>
        <v>0</v>
      </c>
      <c r="AA109" s="76">
        <f>'[64]2016 свод'!AB113</f>
        <v>903.45</v>
      </c>
      <c r="AB109" s="76">
        <f>'[64]2016 свод'!AC113</f>
        <v>0</v>
      </c>
      <c r="AC109" s="76">
        <f>'[64]2016 свод'!AD113</f>
        <v>66584.47</v>
      </c>
      <c r="AD109" s="77">
        <f t="shared" si="7"/>
        <v>65681.02</v>
      </c>
      <c r="AE109" s="36">
        <f t="shared" si="8"/>
        <v>0</v>
      </c>
      <c r="AF109" s="36">
        <f t="shared" si="9"/>
        <v>0</v>
      </c>
      <c r="AG109" s="78"/>
    </row>
    <row r="110" spans="1:33" ht="11.85" hidden="1" customHeight="1">
      <c r="A110" s="23"/>
      <c r="B110" s="92" t="str">
        <f>'[64]2016 свод'!C114</f>
        <v>2.20. Информационно-консультационные услуги</v>
      </c>
      <c r="C110" s="74" t="e">
        <f>'[64]2016 свод'!D114</f>
        <v>#N/A</v>
      </c>
      <c r="D110" s="80">
        <f>'[64]2016 свод'!E114</f>
        <v>25</v>
      </c>
      <c r="E110" s="74" t="s">
        <v>175</v>
      </c>
      <c r="F110" s="76">
        <f>'[64]2016 свод'!G114</f>
        <v>0</v>
      </c>
      <c r="G110" s="76">
        <f>'[64]2016 свод'!H114</f>
        <v>0</v>
      </c>
      <c r="H110" s="76">
        <f>'[64]2016 свод'!I114</f>
        <v>0</v>
      </c>
      <c r="I110" s="76">
        <f>'[64]2016 свод'!J114</f>
        <v>0</v>
      </c>
      <c r="J110" s="76">
        <f>'[64]2016 свод'!K114</f>
        <v>0</v>
      </c>
      <c r="K110" s="76">
        <f>'[64]2016 свод'!L114</f>
        <v>0</v>
      </c>
      <c r="L110" s="76">
        <f>'[64]2016 свод'!M114</f>
        <v>0</v>
      </c>
      <c r="M110" s="76">
        <f>'[64]2016 свод'!N114</f>
        <v>0</v>
      </c>
      <c r="N110" s="76">
        <f>'[64]2016 свод'!O114</f>
        <v>0</v>
      </c>
      <c r="O110" s="76">
        <f>'[64]2016 свод'!P114</f>
        <v>0</v>
      </c>
      <c r="P110" s="76">
        <f>'[64]2016 свод'!Q114</f>
        <v>0</v>
      </c>
      <c r="Q110" s="76">
        <f>'[64]2016 свод'!R114</f>
        <v>0</v>
      </c>
      <c r="R110" s="76">
        <f>'[64]2016 свод'!S114</f>
        <v>0</v>
      </c>
      <c r="S110" s="76">
        <f>'[64]2016 свод'!T114</f>
        <v>0</v>
      </c>
      <c r="T110" s="76">
        <f>'[64]2016 свод'!U114</f>
        <v>125249.05</v>
      </c>
      <c r="U110" s="76">
        <f>'[64]2016 свод'!V114</f>
        <v>544160.1</v>
      </c>
      <c r="V110" s="76">
        <f>'[64]2016 свод'!W114</f>
        <v>126900.89</v>
      </c>
      <c r="W110" s="76">
        <f>'[64]2016 свод'!X114</f>
        <v>110041.59</v>
      </c>
      <c r="X110" s="76">
        <f>'[64]2016 свод'!Y114</f>
        <v>122869.31</v>
      </c>
      <c r="Y110" s="76">
        <f>'[64]2016 свод'!Z114</f>
        <v>17644.96</v>
      </c>
      <c r="Z110" s="76">
        <f>'[64]2016 свод'!AA114</f>
        <v>465583.98</v>
      </c>
      <c r="AA110" s="76">
        <f>'[64]2016 свод'!AB114</f>
        <v>20803.91</v>
      </c>
      <c r="AB110" s="76">
        <f>'[64]2016 свод'!AC114</f>
        <v>0</v>
      </c>
      <c r="AC110" s="76">
        <f>'[64]2016 свод'!AD114</f>
        <v>1533253.7899999998</v>
      </c>
      <c r="AD110" s="77"/>
      <c r="AE110" s="36"/>
      <c r="AF110" s="36"/>
      <c r="AG110" s="78"/>
    </row>
    <row r="111" spans="1:33" ht="11.85" hidden="1" customHeight="1">
      <c r="A111" s="23"/>
      <c r="B111" s="92" t="str">
        <f>'[64]2016 свод'!C115</f>
        <v>2304. Ремонт (прочие услуги)  служебного транспорта</v>
      </c>
      <c r="C111" s="74" t="str">
        <f>'[64]2016 свод'!D115</f>
        <v>8.2</v>
      </c>
      <c r="D111" s="80">
        <f>'[64]2016 свод'!E115</f>
        <v>25</v>
      </c>
      <c r="E111" s="74" t="str">
        <f>'[64]2016 свод'!F115</f>
        <v>2.10.3.2.</v>
      </c>
      <c r="F111" s="76">
        <f>'[64]2016 свод'!G115</f>
        <v>326.75</v>
      </c>
      <c r="G111" s="76">
        <f>'[64]2016 свод'!H115</f>
        <v>1419.6200000000001</v>
      </c>
      <c r="H111" s="76">
        <f>'[64]2016 свод'!I115</f>
        <v>331.06</v>
      </c>
      <c r="I111" s="76">
        <f>'[64]2016 свод'!J115</f>
        <v>287.08</v>
      </c>
      <c r="J111" s="76">
        <f>'[64]2016 свод'!K115</f>
        <v>320.55</v>
      </c>
      <c r="K111" s="76">
        <f>'[64]2016 свод'!L115</f>
        <v>46.03</v>
      </c>
      <c r="L111" s="76">
        <f>'[64]2016 свод'!M115</f>
        <v>1214.6300000000001</v>
      </c>
      <c r="M111" s="76">
        <f>'[64]2016 свод'!N115</f>
        <v>0</v>
      </c>
      <c r="N111" s="76">
        <f>'[64]2016 свод'!O115</f>
        <v>0</v>
      </c>
      <c r="O111" s="76">
        <f>'[64]2016 свод'!P115</f>
        <v>0</v>
      </c>
      <c r="P111" s="76">
        <f>'[64]2016 свод'!Q115</f>
        <v>0</v>
      </c>
      <c r="Q111" s="76">
        <f>'[64]2016 свод'!R115</f>
        <v>0</v>
      </c>
      <c r="R111" s="76">
        <f>'[64]2016 свод'!S115</f>
        <v>0</v>
      </c>
      <c r="S111" s="76">
        <f>'[64]2016 свод'!T115</f>
        <v>0</v>
      </c>
      <c r="T111" s="76">
        <f>'[64]2016 свод'!U115</f>
        <v>0</v>
      </c>
      <c r="U111" s="76">
        <f>'[64]2016 свод'!V115</f>
        <v>0</v>
      </c>
      <c r="V111" s="76">
        <f>'[64]2016 свод'!W115</f>
        <v>0</v>
      </c>
      <c r="W111" s="76">
        <f>'[64]2016 свод'!X115</f>
        <v>0</v>
      </c>
      <c r="X111" s="76">
        <f>'[64]2016 свод'!Y115</f>
        <v>0</v>
      </c>
      <c r="Y111" s="76">
        <f>'[64]2016 свод'!Z115</f>
        <v>0</v>
      </c>
      <c r="Z111" s="76">
        <f>'[64]2016 свод'!AA115</f>
        <v>0</v>
      </c>
      <c r="AA111" s="76">
        <f>'[64]2016 свод'!AB115</f>
        <v>54.27</v>
      </c>
      <c r="AB111" s="76">
        <f>'[64]2016 свод'!AC115</f>
        <v>0</v>
      </c>
      <c r="AC111" s="76">
        <f>'[64]2016 свод'!AD115</f>
        <v>3999.9900000000007</v>
      </c>
      <c r="AD111" s="77"/>
      <c r="AE111" s="36"/>
      <c r="AF111" s="36"/>
      <c r="AG111" s="78"/>
    </row>
    <row r="112" spans="1:33" s="86" customFormat="1" ht="13.35" hidden="1" customHeight="1">
      <c r="A112" s="82">
        <v>1</v>
      </c>
      <c r="B112" s="92" t="str">
        <f>'[64]2016 свод'!C116</f>
        <v>2309. ОСАГО</v>
      </c>
      <c r="C112" s="74" t="str">
        <f>'[64]2016 свод'!D116</f>
        <v>10.2</v>
      </c>
      <c r="D112" s="80">
        <f>'[64]2016 свод'!E116</f>
        <v>25</v>
      </c>
      <c r="E112" s="74" t="str">
        <f>'[64]2016 свод'!F116</f>
        <v>5.6.</v>
      </c>
      <c r="F112" s="76">
        <f>'[64]2016 свод'!G116</f>
        <v>678.86</v>
      </c>
      <c r="G112" s="76">
        <f>'[64]2016 свод'!H116</f>
        <v>3381.1899999999996</v>
      </c>
      <c r="H112" s="76">
        <f>'[64]2016 свод'!I116</f>
        <v>666.52</v>
      </c>
      <c r="I112" s="76">
        <f>'[64]2016 свод'!J116</f>
        <v>540.65</v>
      </c>
      <c r="J112" s="76">
        <f>'[64]2016 свод'!K116</f>
        <v>666.75</v>
      </c>
      <c r="K112" s="76">
        <f>'[64]2016 свод'!L116</f>
        <v>77.319999999999993</v>
      </c>
      <c r="L112" s="76">
        <f>'[64]2016 свод'!M116</f>
        <v>3073.92</v>
      </c>
      <c r="M112" s="76">
        <f>'[64]2016 свод'!N116</f>
        <v>0</v>
      </c>
      <c r="N112" s="76">
        <f>'[64]2016 свод'!O116</f>
        <v>0</v>
      </c>
      <c r="O112" s="76">
        <f>'[64]2016 свод'!P116</f>
        <v>0</v>
      </c>
      <c r="P112" s="76">
        <f>'[64]2016 свод'!Q116</f>
        <v>0</v>
      </c>
      <c r="Q112" s="76">
        <f>'[64]2016 свод'!R116</f>
        <v>0</v>
      </c>
      <c r="R112" s="76">
        <f>'[64]2016 свод'!S116</f>
        <v>0</v>
      </c>
      <c r="S112" s="76">
        <f>'[64]2016 свод'!T116</f>
        <v>0</v>
      </c>
      <c r="T112" s="76">
        <f>'[64]2016 свод'!U116</f>
        <v>0</v>
      </c>
      <c r="U112" s="76">
        <f>'[64]2016 свод'!V116</f>
        <v>0</v>
      </c>
      <c r="V112" s="76">
        <f>'[64]2016 свод'!W116</f>
        <v>0</v>
      </c>
      <c r="W112" s="76">
        <f>'[64]2016 свод'!X116</f>
        <v>0</v>
      </c>
      <c r="X112" s="76">
        <f>'[64]2016 свод'!Y116</f>
        <v>0</v>
      </c>
      <c r="Y112" s="76">
        <f>'[64]2016 свод'!Z116</f>
        <v>0</v>
      </c>
      <c r="Z112" s="76">
        <f>'[64]2016 свод'!AA116</f>
        <v>0</v>
      </c>
      <c r="AA112" s="76">
        <f>'[64]2016 свод'!AB116</f>
        <v>76.040000000000006</v>
      </c>
      <c r="AB112" s="76">
        <f>'[64]2016 свод'!AC116</f>
        <v>0</v>
      </c>
      <c r="AC112" s="76">
        <f>'[64]2016 свод'!AD116</f>
        <v>9161.25</v>
      </c>
      <c r="AD112" s="83">
        <f t="shared" ref="AD112:AD148" si="10">F112+G112+H112+I112+J112+K112+L112</f>
        <v>9085.2099999999991</v>
      </c>
      <c r="AE112" s="84">
        <f t="shared" ref="AE112:AE148" si="11">N112</f>
        <v>0</v>
      </c>
      <c r="AF112" s="84">
        <f t="shared" ref="AF112:AF148" si="12">M112</f>
        <v>0</v>
      </c>
      <c r="AG112" s="85"/>
    </row>
    <row r="113" spans="1:33" ht="13.35" hidden="1" customHeight="1" outlineLevel="1">
      <c r="A113" s="23">
        <v>1</v>
      </c>
      <c r="B113" s="92" t="str">
        <f>'[64]2016 свод'!C117</f>
        <v xml:space="preserve">Сопровождение программных продуктов </v>
      </c>
      <c r="C113" s="74" t="e">
        <f>'[64]2016 свод'!D117</f>
        <v>#N/A</v>
      </c>
      <c r="D113" s="80">
        <f>'[64]2016 свод'!E117</f>
        <v>25</v>
      </c>
      <c r="E113" s="74" t="s">
        <v>175</v>
      </c>
      <c r="F113" s="76">
        <f>'[64]2016 свод'!G117</f>
        <v>11070.56</v>
      </c>
      <c r="G113" s="76">
        <f>'[64]2016 свод'!H117</f>
        <v>47214.559999999998</v>
      </c>
      <c r="H113" s="76">
        <f>'[64]2016 свод'!I117</f>
        <v>11294.3</v>
      </c>
      <c r="I113" s="76">
        <f>'[64]2016 свод'!J117</f>
        <v>9237.36</v>
      </c>
      <c r="J113" s="76">
        <f>'[64]2016 свод'!K117</f>
        <v>10586.15</v>
      </c>
      <c r="K113" s="76">
        <f>'[64]2016 свод'!L117</f>
        <v>1481.38</v>
      </c>
      <c r="L113" s="76">
        <f>'[64]2016 свод'!M117</f>
        <v>44083.37</v>
      </c>
      <c r="M113" s="76">
        <f>'[64]2016 свод'!N117</f>
        <v>0</v>
      </c>
      <c r="N113" s="76">
        <f>'[64]2016 свод'!O117</f>
        <v>0</v>
      </c>
      <c r="O113" s="76">
        <f>'[64]2016 свод'!P117</f>
        <v>0</v>
      </c>
      <c r="P113" s="76">
        <f>'[64]2016 свод'!Q117</f>
        <v>0</v>
      </c>
      <c r="Q113" s="76">
        <f>'[64]2016 свод'!R117</f>
        <v>0</v>
      </c>
      <c r="R113" s="76">
        <f>'[64]2016 свод'!S117</f>
        <v>0</v>
      </c>
      <c r="S113" s="76">
        <f>'[64]2016 свод'!T117</f>
        <v>0</v>
      </c>
      <c r="T113" s="76">
        <f>'[64]2016 свод'!U117</f>
        <v>0</v>
      </c>
      <c r="U113" s="76">
        <f>'[64]2016 свод'!V117</f>
        <v>0</v>
      </c>
      <c r="V113" s="76">
        <f>'[64]2016 свод'!W117</f>
        <v>0</v>
      </c>
      <c r="W113" s="76">
        <f>'[64]2016 свод'!X117</f>
        <v>0</v>
      </c>
      <c r="X113" s="76">
        <f>'[64]2016 свод'!Y117</f>
        <v>0</v>
      </c>
      <c r="Y113" s="76">
        <f>'[64]2016 свод'!Z117</f>
        <v>0</v>
      </c>
      <c r="Z113" s="76">
        <f>'[64]2016 свод'!AA117</f>
        <v>0</v>
      </c>
      <c r="AA113" s="76">
        <f>'[64]2016 свод'!AB117</f>
        <v>1639.49</v>
      </c>
      <c r="AB113" s="76">
        <f>'[64]2016 свод'!AC117</f>
        <v>0</v>
      </c>
      <c r="AC113" s="76">
        <f>'[64]2016 свод'!AD117</f>
        <v>136607.16999999998</v>
      </c>
      <c r="AD113" s="77">
        <f t="shared" si="10"/>
        <v>134967.67999999999</v>
      </c>
      <c r="AE113" s="36">
        <f t="shared" si="11"/>
        <v>0</v>
      </c>
      <c r="AF113" s="36">
        <f t="shared" si="12"/>
        <v>0</v>
      </c>
      <c r="AG113" s="78"/>
    </row>
    <row r="114" spans="1:33" ht="11.85" hidden="1" customHeight="1">
      <c r="A114" s="23">
        <v>1</v>
      </c>
      <c r="B114" s="95" t="str">
        <f>'[64]2016 свод'!C118</f>
        <v>Итого</v>
      </c>
      <c r="C114" s="74" t="str">
        <f>'[64]2016 свод'!D118</f>
        <v>14.2</v>
      </c>
      <c r="D114" s="96">
        <f>'[64]2016 свод'!E118</f>
        <v>25</v>
      </c>
      <c r="E114" s="74">
        <f>'[64]2016 свод'!F118</f>
        <v>0</v>
      </c>
      <c r="F114" s="76">
        <f>'[64]2016 свод'!G118</f>
        <v>2883264.71</v>
      </c>
      <c r="G114" s="76">
        <f>'[64]2016 свод'!H118</f>
        <v>14132188.319999998</v>
      </c>
      <c r="H114" s="76">
        <f>'[64]2016 свод'!I118</f>
        <v>2863190.9600000004</v>
      </c>
      <c r="I114" s="76">
        <f>'[64]2016 свод'!J118</f>
        <v>2346113.2799999998</v>
      </c>
      <c r="J114" s="76">
        <f>'[64]2016 свод'!K118</f>
        <v>2848758.6599999997</v>
      </c>
      <c r="K114" s="76">
        <f>'[64]2016 свод'!L118</f>
        <v>338288.74000000011</v>
      </c>
      <c r="L114" s="76">
        <f>'[64]2016 свод'!M118</f>
        <v>12894826.659999998</v>
      </c>
      <c r="M114" s="76">
        <f>'[64]2016 свод'!N118</f>
        <v>0</v>
      </c>
      <c r="N114" s="76">
        <f>'[64]2016 свод'!O118</f>
        <v>0</v>
      </c>
      <c r="O114" s="76">
        <f>'[64]2016 свод'!P118</f>
        <v>0</v>
      </c>
      <c r="P114" s="76">
        <f>'[64]2016 свод'!Q118</f>
        <v>0</v>
      </c>
      <c r="Q114" s="76">
        <f>'[64]2016 свод'!R118</f>
        <v>0</v>
      </c>
      <c r="R114" s="76">
        <f>'[64]2016 свод'!S118</f>
        <v>0</v>
      </c>
      <c r="S114" s="76">
        <f>'[64]2016 свод'!T118</f>
        <v>0</v>
      </c>
      <c r="T114" s="76">
        <f>'[64]2016 свод'!U118</f>
        <v>125249.05</v>
      </c>
      <c r="U114" s="76">
        <f>'[64]2016 свод'!V118</f>
        <v>544160.1</v>
      </c>
      <c r="V114" s="76">
        <f>'[64]2016 свод'!W118</f>
        <v>126900.89</v>
      </c>
      <c r="W114" s="76">
        <f>'[64]2016 свод'!X118</f>
        <v>110041.59</v>
      </c>
      <c r="X114" s="76">
        <f>'[64]2016 свод'!Y118</f>
        <v>122869.31</v>
      </c>
      <c r="Y114" s="76">
        <f>'[64]2016 свод'!Z118</f>
        <v>17644.96</v>
      </c>
      <c r="Z114" s="76">
        <f>'[64]2016 свод'!AA118</f>
        <v>465583.98</v>
      </c>
      <c r="AA114" s="76">
        <f>'[64]2016 свод'!AB118</f>
        <v>362086.71</v>
      </c>
      <c r="AB114" s="76">
        <f>'[64]2016 свод'!AC118</f>
        <v>0</v>
      </c>
      <c r="AC114" s="76">
        <f>'[64]2016 свод'!AD118</f>
        <v>40181167.920000009</v>
      </c>
      <c r="AD114" s="77">
        <f t="shared" si="10"/>
        <v>38306631.329999998</v>
      </c>
      <c r="AE114" s="36">
        <f t="shared" si="11"/>
        <v>0</v>
      </c>
      <c r="AF114" s="36">
        <f t="shared" si="12"/>
        <v>0</v>
      </c>
      <c r="AG114" s="78"/>
    </row>
    <row r="115" spans="1:33" ht="11.85" hidden="1" customHeight="1">
      <c r="A115" s="23">
        <v>1</v>
      </c>
      <c r="B115" s="89">
        <f>'[64]2016 свод'!C119</f>
        <v>0</v>
      </c>
      <c r="C115" s="74">
        <f>'[64]2016 свод'!D119</f>
        <v>0</v>
      </c>
      <c r="D115" s="90">
        <f>'[64]2016 свод'!E119</f>
        <v>0</v>
      </c>
      <c r="E115" s="74">
        <f>'[64]2016 свод'!F119</f>
        <v>0</v>
      </c>
      <c r="F115" s="76">
        <f>'[64]2016 свод'!G119</f>
        <v>0</v>
      </c>
      <c r="G115" s="76">
        <f>'[64]2016 свод'!H119</f>
        <v>0</v>
      </c>
      <c r="H115" s="76">
        <f>'[64]2016 свод'!I119</f>
        <v>0</v>
      </c>
      <c r="I115" s="76">
        <f>'[64]2016 свод'!J119</f>
        <v>0</v>
      </c>
      <c r="J115" s="76">
        <f>'[64]2016 свод'!K119</f>
        <v>0</v>
      </c>
      <c r="K115" s="76">
        <f>'[64]2016 свод'!L119</f>
        <v>0</v>
      </c>
      <c r="L115" s="76">
        <f>'[64]2016 свод'!M119</f>
        <v>0</v>
      </c>
      <c r="M115" s="76">
        <f>'[64]2016 свод'!N119</f>
        <v>0</v>
      </c>
      <c r="N115" s="76">
        <f>'[64]2016 свод'!O119</f>
        <v>0</v>
      </c>
      <c r="O115" s="76">
        <f>'[64]2016 свод'!P119</f>
        <v>0</v>
      </c>
      <c r="P115" s="76">
        <f>'[64]2016 свод'!Q119</f>
        <v>0</v>
      </c>
      <c r="Q115" s="76">
        <f>'[64]2016 свод'!R119</f>
        <v>0</v>
      </c>
      <c r="R115" s="76">
        <f>'[64]2016 свод'!S119</f>
        <v>0</v>
      </c>
      <c r="S115" s="76">
        <f>'[64]2016 свод'!T119</f>
        <v>0</v>
      </c>
      <c r="T115" s="76">
        <f>'[64]2016 свод'!U119</f>
        <v>0</v>
      </c>
      <c r="U115" s="76">
        <f>'[64]2016 свод'!V119</f>
        <v>0</v>
      </c>
      <c r="V115" s="76">
        <f>'[64]2016 свод'!W119</f>
        <v>0</v>
      </c>
      <c r="W115" s="76">
        <f>'[64]2016 свод'!X119</f>
        <v>0</v>
      </c>
      <c r="X115" s="76">
        <f>'[64]2016 свод'!Y119</f>
        <v>0</v>
      </c>
      <c r="Y115" s="76">
        <f>'[64]2016 свод'!Z119</f>
        <v>0</v>
      </c>
      <c r="Z115" s="76">
        <f>'[64]2016 свод'!AA119</f>
        <v>0</v>
      </c>
      <c r="AA115" s="76">
        <f>'[64]2016 свод'!AB119</f>
        <v>0</v>
      </c>
      <c r="AB115" s="76">
        <f>'[64]2016 свод'!AC119</f>
        <v>0</v>
      </c>
      <c r="AC115" s="76">
        <f>'[64]2016 свод'!AD119</f>
        <v>0</v>
      </c>
      <c r="AD115" s="77">
        <f t="shared" si="10"/>
        <v>0</v>
      </c>
      <c r="AE115" s="36">
        <f t="shared" si="11"/>
        <v>0</v>
      </c>
      <c r="AF115" s="36">
        <f t="shared" si="12"/>
        <v>0</v>
      </c>
      <c r="AG115" s="78"/>
    </row>
    <row r="116" spans="1:33" ht="11.85" hidden="1" customHeight="1">
      <c r="A116" s="23">
        <v>1</v>
      </c>
      <c r="B116" s="92" t="str">
        <f>'[64]2016 свод'!C120</f>
        <v>1118. Транспортный налог</v>
      </c>
      <c r="C116" s="74" t="str">
        <f>'[64]2016 свод'!D120</f>
        <v>13.3</v>
      </c>
      <c r="D116" s="80">
        <f>'[64]2016 свод'!E120</f>
        <v>26</v>
      </c>
      <c r="E116" s="74" t="str">
        <f>'[64]2016 свод'!F120</f>
        <v>5.4.</v>
      </c>
      <c r="F116" s="76">
        <f>'[64]2016 свод'!G120</f>
        <v>4766.8999999999996</v>
      </c>
      <c r="G116" s="76">
        <f>'[64]2016 свод'!H120</f>
        <v>23610.66</v>
      </c>
      <c r="H116" s="76">
        <f>'[64]2016 свод'!I120</f>
        <v>4775.4399999999996</v>
      </c>
      <c r="I116" s="76">
        <f>'[64]2016 свод'!J120</f>
        <v>3947.9</v>
      </c>
      <c r="J116" s="76">
        <f>'[64]2016 свод'!K120</f>
        <v>4728.09</v>
      </c>
      <c r="K116" s="76">
        <f>'[64]2016 свод'!L120</f>
        <v>576.9</v>
      </c>
      <c r="L116" s="76">
        <f>'[64]2016 свод'!M120</f>
        <v>20722.29</v>
      </c>
      <c r="M116" s="76">
        <f>'[64]2016 свод'!N120</f>
        <v>0</v>
      </c>
      <c r="N116" s="76">
        <f>'[64]2016 свод'!O120</f>
        <v>0</v>
      </c>
      <c r="O116" s="76">
        <f>'[64]2016 свод'!P120</f>
        <v>0</v>
      </c>
      <c r="P116" s="76">
        <f>'[64]2016 свод'!Q120</f>
        <v>0</v>
      </c>
      <c r="Q116" s="76">
        <f>'[64]2016 свод'!R120</f>
        <v>0</v>
      </c>
      <c r="R116" s="76">
        <f>'[64]2016 свод'!S120</f>
        <v>0</v>
      </c>
      <c r="S116" s="76">
        <f>'[64]2016 свод'!T120</f>
        <v>0</v>
      </c>
      <c r="T116" s="76">
        <f>'[64]2016 свод'!U120</f>
        <v>0</v>
      </c>
      <c r="U116" s="76">
        <f>'[64]2016 свод'!V120</f>
        <v>0</v>
      </c>
      <c r="V116" s="76">
        <f>'[64]2016 свод'!W120</f>
        <v>0</v>
      </c>
      <c r="W116" s="76">
        <f>'[64]2016 свод'!X120</f>
        <v>0</v>
      </c>
      <c r="X116" s="76">
        <f>'[64]2016 свод'!Y120</f>
        <v>0</v>
      </c>
      <c r="Y116" s="76">
        <f>'[64]2016 свод'!Z120</f>
        <v>0</v>
      </c>
      <c r="Z116" s="76">
        <f>'[64]2016 свод'!AA120</f>
        <v>0</v>
      </c>
      <c r="AA116" s="76">
        <f>'[64]2016 свод'!AB120</f>
        <v>631.79</v>
      </c>
      <c r="AB116" s="76">
        <f>'[64]2016 свод'!AC120</f>
        <v>0</v>
      </c>
      <c r="AC116" s="76">
        <f>'[64]2016 свод'!AD120</f>
        <v>63759.970000000008</v>
      </c>
      <c r="AD116" s="77">
        <f t="shared" si="10"/>
        <v>63128.180000000008</v>
      </c>
      <c r="AE116" s="36">
        <f t="shared" si="11"/>
        <v>0</v>
      </c>
      <c r="AF116" s="36">
        <f t="shared" si="12"/>
        <v>0</v>
      </c>
      <c r="AG116" s="78"/>
    </row>
    <row r="117" spans="1:33" ht="11.85" hidden="1" customHeight="1">
      <c r="A117" s="23">
        <v>1</v>
      </c>
      <c r="B117" s="92" t="str">
        <f>'[64]2016 свод'!C121</f>
        <v>1204. Медосмотры (обязательные)</v>
      </c>
      <c r="C117" s="74" t="e">
        <f>'[64]2016 свод'!D121</f>
        <v>#N/A</v>
      </c>
      <c r="D117" s="80">
        <f>'[64]2016 свод'!E121</f>
        <v>26</v>
      </c>
      <c r="E117" s="74" t="s">
        <v>181</v>
      </c>
      <c r="F117" s="76">
        <f>'[64]2016 свод'!G121</f>
        <v>347.18</v>
      </c>
      <c r="G117" s="76">
        <f>'[64]2016 свод'!H121</f>
        <v>1508.35</v>
      </c>
      <c r="H117" s="76">
        <f>'[64]2016 свод'!I121</f>
        <v>351.75</v>
      </c>
      <c r="I117" s="76">
        <f>'[64]2016 свод'!J121</f>
        <v>305.02</v>
      </c>
      <c r="J117" s="76">
        <f>'[64]2016 свод'!K121</f>
        <v>340.58</v>
      </c>
      <c r="K117" s="76">
        <f>'[64]2016 свод'!L121</f>
        <v>48.91</v>
      </c>
      <c r="L117" s="76">
        <f>'[64]2016 свод'!M121</f>
        <v>1290.54</v>
      </c>
      <c r="M117" s="76">
        <f>'[64]2016 свод'!N121</f>
        <v>0</v>
      </c>
      <c r="N117" s="76">
        <f>'[64]2016 свод'!O121</f>
        <v>0</v>
      </c>
      <c r="O117" s="76">
        <f>'[64]2016 свод'!P121</f>
        <v>0</v>
      </c>
      <c r="P117" s="76">
        <f>'[64]2016 свод'!Q121</f>
        <v>0</v>
      </c>
      <c r="Q117" s="76">
        <f>'[64]2016 свод'!R121</f>
        <v>0</v>
      </c>
      <c r="R117" s="76">
        <f>'[64]2016 свод'!S121</f>
        <v>0</v>
      </c>
      <c r="S117" s="76">
        <f>'[64]2016 свод'!T121</f>
        <v>0</v>
      </c>
      <c r="T117" s="76">
        <f>'[64]2016 свод'!U121</f>
        <v>0</v>
      </c>
      <c r="U117" s="76">
        <f>'[64]2016 свод'!V121</f>
        <v>0</v>
      </c>
      <c r="V117" s="76">
        <f>'[64]2016 свод'!W121</f>
        <v>0</v>
      </c>
      <c r="W117" s="76">
        <f>'[64]2016 свод'!X121</f>
        <v>0</v>
      </c>
      <c r="X117" s="76">
        <f>'[64]2016 свод'!Y121</f>
        <v>0</v>
      </c>
      <c r="Y117" s="76">
        <f>'[64]2016 свод'!Z121</f>
        <v>0</v>
      </c>
      <c r="Z117" s="76">
        <f>'[64]2016 свод'!AA121</f>
        <v>0</v>
      </c>
      <c r="AA117" s="76">
        <f>'[64]2016 свод'!AB121</f>
        <v>57.67</v>
      </c>
      <c r="AB117" s="76">
        <f>'[64]2016 свод'!AC121</f>
        <v>0</v>
      </c>
      <c r="AC117" s="76">
        <f>'[64]2016 свод'!AD121</f>
        <v>4250</v>
      </c>
      <c r="AD117" s="77">
        <f t="shared" si="10"/>
        <v>4192.33</v>
      </c>
      <c r="AE117" s="36">
        <f t="shared" si="11"/>
        <v>0</v>
      </c>
      <c r="AF117" s="36">
        <f t="shared" si="12"/>
        <v>0</v>
      </c>
      <c r="AG117" s="78"/>
    </row>
    <row r="118" spans="1:33" ht="11.85" hidden="1" customHeight="1" outlineLevel="1">
      <c r="A118" s="23">
        <v>1</v>
      </c>
      <c r="B118" s="92" t="str">
        <f>'[64]2016 свод'!C122</f>
        <v>2.25. Взносы СРО</v>
      </c>
      <c r="C118" s="74" t="e">
        <f>'[64]2016 свод'!D122</f>
        <v>#N/A</v>
      </c>
      <c r="D118" s="80">
        <f>'[64]2016 свод'!E122</f>
        <v>26</v>
      </c>
      <c r="E118" s="74" t="s">
        <v>182</v>
      </c>
      <c r="F118" s="76">
        <f>'[64]2016 свод'!G122</f>
        <v>6126.63</v>
      </c>
      <c r="G118" s="76">
        <f>'[64]2016 свод'!H122</f>
        <v>26617.910000000003</v>
      </c>
      <c r="H118" s="76">
        <f>'[64]2016 свод'!I122</f>
        <v>6207.43</v>
      </c>
      <c r="I118" s="76">
        <f>'[64]2016 свод'!J122</f>
        <v>5382.75</v>
      </c>
      <c r="J118" s="76">
        <f>'[64]2016 свод'!K122</f>
        <v>6010.22</v>
      </c>
      <c r="K118" s="76">
        <f>'[64]2016 свод'!L122</f>
        <v>863.11</v>
      </c>
      <c r="L118" s="76">
        <f>'[64]2016 свод'!M122</f>
        <v>22774.31</v>
      </c>
      <c r="M118" s="76">
        <f>'[64]2016 свод'!N122</f>
        <v>0</v>
      </c>
      <c r="N118" s="76">
        <f>'[64]2016 свод'!O122</f>
        <v>0</v>
      </c>
      <c r="O118" s="76">
        <f>'[64]2016 свод'!P122</f>
        <v>0</v>
      </c>
      <c r="P118" s="76">
        <f>'[64]2016 свод'!Q122</f>
        <v>0</v>
      </c>
      <c r="Q118" s="76">
        <f>'[64]2016 свод'!R122</f>
        <v>0</v>
      </c>
      <c r="R118" s="76">
        <f>'[64]2016 свод'!S122</f>
        <v>0</v>
      </c>
      <c r="S118" s="76">
        <f>'[64]2016 свод'!T122</f>
        <v>0</v>
      </c>
      <c r="T118" s="76">
        <f>'[64]2016 свод'!U122</f>
        <v>0</v>
      </c>
      <c r="U118" s="76">
        <f>'[64]2016 свод'!V122</f>
        <v>0</v>
      </c>
      <c r="V118" s="76">
        <f>'[64]2016 свод'!W122</f>
        <v>0</v>
      </c>
      <c r="W118" s="76">
        <f>'[64]2016 свод'!X122</f>
        <v>0</v>
      </c>
      <c r="X118" s="76">
        <f>'[64]2016 свод'!Y122</f>
        <v>0</v>
      </c>
      <c r="Y118" s="76">
        <f>'[64]2016 свод'!Z122</f>
        <v>0</v>
      </c>
      <c r="Z118" s="76">
        <f>'[64]2016 свод'!AA122</f>
        <v>0</v>
      </c>
      <c r="AA118" s="76">
        <f>'[64]2016 свод'!AB122</f>
        <v>1017.64</v>
      </c>
      <c r="AB118" s="76">
        <f>'[64]2016 свод'!AC122</f>
        <v>0</v>
      </c>
      <c r="AC118" s="76">
        <f>'[64]2016 свод'!AD122</f>
        <v>75000</v>
      </c>
      <c r="AD118" s="77">
        <f t="shared" si="10"/>
        <v>73982.36</v>
      </c>
      <c r="AE118" s="36">
        <f t="shared" si="11"/>
        <v>0</v>
      </c>
      <c r="AF118" s="36">
        <f t="shared" si="12"/>
        <v>0</v>
      </c>
      <c r="AG118" s="78"/>
    </row>
    <row r="119" spans="1:33" ht="11.85" hidden="1" customHeight="1">
      <c r="A119" s="23">
        <v>1</v>
      </c>
      <c r="B119" s="92" t="str">
        <f>'[64]2016 свод'!C123</f>
        <v>2109. Расходы на ГСМ для автотранспорта</v>
      </c>
      <c r="C119" s="74" t="str">
        <f>'[64]2016 свод'!D123</f>
        <v>9.3</v>
      </c>
      <c r="D119" s="80">
        <f>'[64]2016 свод'!E123</f>
        <v>26</v>
      </c>
      <c r="E119" s="74" t="str">
        <f>'[64]2016 свод'!F123</f>
        <v>5.14.</v>
      </c>
      <c r="F119" s="76">
        <f>'[64]2016 свод'!G123</f>
        <v>24897.38</v>
      </c>
      <c r="G119" s="76">
        <f>'[64]2016 свод'!H123</f>
        <v>124077.88</v>
      </c>
      <c r="H119" s="76">
        <f>'[64]2016 свод'!I123</f>
        <v>24454.22</v>
      </c>
      <c r="I119" s="76">
        <f>'[64]2016 свод'!J123</f>
        <v>19931.53</v>
      </c>
      <c r="J119" s="76">
        <f>'[64]2016 свод'!K123</f>
        <v>24565.59</v>
      </c>
      <c r="K119" s="76">
        <f>'[64]2016 свод'!L123</f>
        <v>2897.97</v>
      </c>
      <c r="L119" s="76">
        <f>'[64]2016 свод'!M123</f>
        <v>108828.2</v>
      </c>
      <c r="M119" s="76">
        <f>'[64]2016 свод'!N123</f>
        <v>0</v>
      </c>
      <c r="N119" s="76">
        <f>'[64]2016 свод'!O123</f>
        <v>0</v>
      </c>
      <c r="O119" s="76">
        <f>'[64]2016 свод'!P123</f>
        <v>0</v>
      </c>
      <c r="P119" s="76">
        <f>'[64]2016 свод'!Q123</f>
        <v>0</v>
      </c>
      <c r="Q119" s="76">
        <f>'[64]2016 свод'!R123</f>
        <v>0</v>
      </c>
      <c r="R119" s="76">
        <f>'[64]2016 свод'!S123</f>
        <v>0</v>
      </c>
      <c r="S119" s="76">
        <f>'[64]2016 свод'!T123</f>
        <v>0</v>
      </c>
      <c r="T119" s="76">
        <f>'[64]2016 свод'!U123</f>
        <v>0</v>
      </c>
      <c r="U119" s="76">
        <f>'[64]2016 свод'!V123</f>
        <v>0</v>
      </c>
      <c r="V119" s="76">
        <f>'[64]2016 свод'!W123</f>
        <v>0</v>
      </c>
      <c r="W119" s="76">
        <f>'[64]2016 свод'!X123</f>
        <v>0</v>
      </c>
      <c r="X119" s="76">
        <f>'[64]2016 свод'!Y123</f>
        <v>0</v>
      </c>
      <c r="Y119" s="76">
        <f>'[64]2016 свод'!Z123</f>
        <v>0</v>
      </c>
      <c r="Z119" s="76">
        <f>'[64]2016 свод'!AA123</f>
        <v>0</v>
      </c>
      <c r="AA119" s="76">
        <f>'[64]2016 свод'!AB123</f>
        <v>2638.16</v>
      </c>
      <c r="AB119" s="76">
        <f>'[64]2016 свод'!AC123</f>
        <v>0</v>
      </c>
      <c r="AC119" s="76">
        <f>'[64]2016 свод'!AD123</f>
        <v>332290.93</v>
      </c>
      <c r="AD119" s="77">
        <f t="shared" si="10"/>
        <v>329652.77</v>
      </c>
      <c r="AE119" s="36">
        <f t="shared" si="11"/>
        <v>0</v>
      </c>
      <c r="AF119" s="36">
        <f t="shared" si="12"/>
        <v>0</v>
      </c>
      <c r="AG119" s="78"/>
    </row>
    <row r="120" spans="1:33" ht="11.85" hidden="1" customHeight="1">
      <c r="A120" s="23">
        <v>1</v>
      </c>
      <c r="B120" s="92" t="str">
        <f>'[64]2016 свод'!C124</f>
        <v>2113. Расходы на нотариальные услуги</v>
      </c>
      <c r="C120" s="74" t="str">
        <f>'[64]2016 свод'!D124</f>
        <v>13.3</v>
      </c>
      <c r="D120" s="80">
        <f>'[64]2016 свод'!E124</f>
        <v>26</v>
      </c>
      <c r="E120" s="74" t="str">
        <f>'[64]2016 свод'!F124</f>
        <v>5.9.</v>
      </c>
      <c r="F120" s="76">
        <f>'[64]2016 свод'!G124</f>
        <v>2614.8000000000002</v>
      </c>
      <c r="G120" s="76">
        <f>'[64]2016 свод'!H124</f>
        <v>13195.95</v>
      </c>
      <c r="H120" s="76">
        <f>'[64]2016 свод'!I124</f>
        <v>2447.16</v>
      </c>
      <c r="I120" s="76">
        <f>'[64]2016 свод'!J124</f>
        <v>2032.13</v>
      </c>
      <c r="J120" s="76">
        <f>'[64]2016 свод'!K124</f>
        <v>2550.31</v>
      </c>
      <c r="K120" s="76">
        <f>'[64]2016 свод'!L124</f>
        <v>289.14999999999998</v>
      </c>
      <c r="L120" s="76">
        <f>'[64]2016 свод'!M124</f>
        <v>12260.529999999999</v>
      </c>
      <c r="M120" s="76">
        <f>'[64]2016 свод'!N124</f>
        <v>0</v>
      </c>
      <c r="N120" s="76">
        <f>'[64]2016 свод'!O124</f>
        <v>0</v>
      </c>
      <c r="O120" s="76">
        <f>'[64]2016 свод'!P124</f>
        <v>0</v>
      </c>
      <c r="P120" s="76">
        <f>'[64]2016 свод'!Q124</f>
        <v>0</v>
      </c>
      <c r="Q120" s="76">
        <f>'[64]2016 свод'!R124</f>
        <v>0</v>
      </c>
      <c r="R120" s="76">
        <f>'[64]2016 свод'!S124</f>
        <v>0</v>
      </c>
      <c r="S120" s="76">
        <f>'[64]2016 свод'!T124</f>
        <v>0</v>
      </c>
      <c r="T120" s="76">
        <f>'[64]2016 свод'!U124</f>
        <v>0</v>
      </c>
      <c r="U120" s="76">
        <f>'[64]2016 свод'!V124</f>
        <v>0</v>
      </c>
      <c r="V120" s="76">
        <f>'[64]2016 свод'!W124</f>
        <v>0</v>
      </c>
      <c r="W120" s="76">
        <f>'[64]2016 свод'!X124</f>
        <v>0</v>
      </c>
      <c r="X120" s="76">
        <f>'[64]2016 свод'!Y124</f>
        <v>0</v>
      </c>
      <c r="Y120" s="76">
        <f>'[64]2016 свод'!Z124</f>
        <v>0</v>
      </c>
      <c r="Z120" s="76">
        <f>'[64]2016 свод'!AA124</f>
        <v>0</v>
      </c>
      <c r="AA120" s="76">
        <f>'[64]2016 свод'!AB124</f>
        <v>259.98</v>
      </c>
      <c r="AB120" s="76">
        <f>'[64]2016 свод'!AC124</f>
        <v>0</v>
      </c>
      <c r="AC120" s="76">
        <f>'[64]2016 свод'!AD124</f>
        <v>35650.01</v>
      </c>
      <c r="AD120" s="77">
        <f t="shared" si="10"/>
        <v>35390.03</v>
      </c>
      <c r="AE120" s="36">
        <f t="shared" si="11"/>
        <v>0</v>
      </c>
      <c r="AF120" s="36">
        <f t="shared" si="12"/>
        <v>0</v>
      </c>
      <c r="AG120" s="78"/>
    </row>
    <row r="121" spans="1:33" ht="11.85" hidden="1" customHeight="1" outlineLevel="1">
      <c r="A121" s="23">
        <v>1</v>
      </c>
      <c r="B121" s="92" t="str">
        <f>'[64]2016 свод'!C125</f>
        <v>2115. Плата за негативное воздейсвие на окр.среду</v>
      </c>
      <c r="C121" s="74" t="str">
        <f>'[64]2016 свод'!D125</f>
        <v>11.3</v>
      </c>
      <c r="D121" s="80">
        <f>'[64]2016 свод'!E125</f>
        <v>26</v>
      </c>
      <c r="E121" s="74" t="str">
        <f>'[64]2016 свод'!F125</f>
        <v>5.3.</v>
      </c>
      <c r="F121" s="76">
        <f>'[64]2016 свод'!G125</f>
        <v>117.43</v>
      </c>
      <c r="G121" s="76">
        <f>'[64]2016 свод'!H125</f>
        <v>587.24000000000012</v>
      </c>
      <c r="H121" s="76">
        <f>'[64]2016 свод'!I125</f>
        <v>115.12</v>
      </c>
      <c r="I121" s="76">
        <f>'[64]2016 свод'!J125</f>
        <v>92.67</v>
      </c>
      <c r="J121" s="76">
        <f>'[64]2016 свод'!K125</f>
        <v>114.28</v>
      </c>
      <c r="K121" s="76">
        <f>'[64]2016 свод'!L125</f>
        <v>13.52</v>
      </c>
      <c r="L121" s="76">
        <f>'[64]2016 свод'!M125</f>
        <v>503.18</v>
      </c>
      <c r="M121" s="76">
        <f>'[64]2016 свод'!N125</f>
        <v>0</v>
      </c>
      <c r="N121" s="76">
        <f>'[64]2016 свод'!O125</f>
        <v>0</v>
      </c>
      <c r="O121" s="76">
        <f>'[64]2016 свод'!P125</f>
        <v>0</v>
      </c>
      <c r="P121" s="76">
        <f>'[64]2016 свод'!Q125</f>
        <v>0</v>
      </c>
      <c r="Q121" s="76">
        <f>'[64]2016 свод'!R125</f>
        <v>0</v>
      </c>
      <c r="R121" s="76">
        <f>'[64]2016 свод'!S125</f>
        <v>0</v>
      </c>
      <c r="S121" s="76">
        <f>'[64]2016 свод'!T125</f>
        <v>0</v>
      </c>
      <c r="T121" s="76">
        <f>'[64]2016 свод'!U125</f>
        <v>0</v>
      </c>
      <c r="U121" s="76">
        <f>'[64]2016 свод'!V125</f>
        <v>0</v>
      </c>
      <c r="V121" s="76">
        <f>'[64]2016 свод'!W125</f>
        <v>0</v>
      </c>
      <c r="W121" s="76">
        <f>'[64]2016 свод'!X125</f>
        <v>0</v>
      </c>
      <c r="X121" s="76">
        <f>'[64]2016 свод'!Y125</f>
        <v>0</v>
      </c>
      <c r="Y121" s="76">
        <f>'[64]2016 свод'!Z125</f>
        <v>0</v>
      </c>
      <c r="Z121" s="76">
        <f>'[64]2016 свод'!AA125</f>
        <v>0</v>
      </c>
      <c r="AA121" s="76">
        <f>'[64]2016 свод'!AB125</f>
        <v>10.15</v>
      </c>
      <c r="AB121" s="76">
        <f>'[64]2016 свод'!AC125</f>
        <v>0</v>
      </c>
      <c r="AC121" s="76">
        <f>'[64]2016 свод'!AD125</f>
        <v>1553.5900000000001</v>
      </c>
      <c r="AD121" s="77">
        <f t="shared" si="10"/>
        <v>1543.44</v>
      </c>
      <c r="AE121" s="36">
        <f t="shared" si="11"/>
        <v>0</v>
      </c>
      <c r="AF121" s="36">
        <f t="shared" si="12"/>
        <v>0</v>
      </c>
      <c r="AG121" s="78"/>
    </row>
    <row r="122" spans="1:33" ht="11.85" hidden="1" customHeight="1">
      <c r="A122" s="23">
        <v>1</v>
      </c>
      <c r="B122" s="92" t="str">
        <f>'[64]2016 свод'!C126</f>
        <v>2119. Рекламные расходы</v>
      </c>
      <c r="C122" s="74" t="e">
        <f>'[64]2016 свод'!D126</f>
        <v>#N/A</v>
      </c>
      <c r="D122" s="80">
        <f>'[64]2016 свод'!E126</f>
        <v>26</v>
      </c>
      <c r="E122" s="74" t="s">
        <v>182</v>
      </c>
      <c r="F122" s="76">
        <f>'[64]2016 свод'!G126</f>
        <v>16337.68</v>
      </c>
      <c r="G122" s="76">
        <f>'[64]2016 свод'!H126</f>
        <v>70981.090000000011</v>
      </c>
      <c r="H122" s="76">
        <f>'[64]2016 свод'!I126</f>
        <v>16553.150000000001</v>
      </c>
      <c r="I122" s="76">
        <f>'[64]2016 свод'!J126</f>
        <v>14354</v>
      </c>
      <c r="J122" s="76">
        <f>'[64]2016 свод'!K126</f>
        <v>16027.26</v>
      </c>
      <c r="K122" s="76">
        <f>'[64]2016 свод'!L126</f>
        <v>2301.64</v>
      </c>
      <c r="L122" s="76">
        <f>'[64]2016 свод'!M126</f>
        <v>60731.5</v>
      </c>
      <c r="M122" s="76">
        <f>'[64]2016 свод'!N126</f>
        <v>0</v>
      </c>
      <c r="N122" s="76">
        <f>'[64]2016 свод'!O126</f>
        <v>0</v>
      </c>
      <c r="O122" s="76">
        <f>'[64]2016 свод'!P126</f>
        <v>0</v>
      </c>
      <c r="P122" s="76">
        <f>'[64]2016 свод'!Q126</f>
        <v>0</v>
      </c>
      <c r="Q122" s="76">
        <f>'[64]2016 свод'!R126</f>
        <v>0</v>
      </c>
      <c r="R122" s="76">
        <f>'[64]2016 свод'!S126</f>
        <v>0</v>
      </c>
      <c r="S122" s="76">
        <f>'[64]2016 свод'!T126</f>
        <v>0</v>
      </c>
      <c r="T122" s="76">
        <f>'[64]2016 свод'!U126</f>
        <v>0</v>
      </c>
      <c r="U122" s="76">
        <f>'[64]2016 свод'!V126</f>
        <v>0</v>
      </c>
      <c r="V122" s="76">
        <f>'[64]2016 свод'!W126</f>
        <v>0</v>
      </c>
      <c r="W122" s="76">
        <f>'[64]2016 свод'!X126</f>
        <v>0</v>
      </c>
      <c r="X122" s="76">
        <f>'[64]2016 свод'!Y126</f>
        <v>0</v>
      </c>
      <c r="Y122" s="76">
        <f>'[64]2016 свод'!Z126</f>
        <v>0</v>
      </c>
      <c r="Z122" s="76">
        <f>'[64]2016 свод'!AA126</f>
        <v>0</v>
      </c>
      <c r="AA122" s="76">
        <f>'[64]2016 свод'!AB126</f>
        <v>2713.69</v>
      </c>
      <c r="AB122" s="76">
        <f>'[64]2016 свод'!AC126</f>
        <v>0</v>
      </c>
      <c r="AC122" s="76">
        <f>'[64]2016 свод'!AD126</f>
        <v>200000.01000000004</v>
      </c>
      <c r="AD122" s="77">
        <f t="shared" si="10"/>
        <v>197286.32000000004</v>
      </c>
      <c r="AE122" s="36">
        <f t="shared" si="11"/>
        <v>0</v>
      </c>
      <c r="AF122" s="36">
        <f t="shared" si="12"/>
        <v>0</v>
      </c>
      <c r="AG122" s="78"/>
    </row>
    <row r="123" spans="1:33" ht="11.85" hidden="1" customHeight="1">
      <c r="A123" s="23">
        <v>1</v>
      </c>
      <c r="B123" s="92" t="str">
        <f>'[64]2016 свод'!C127</f>
        <v>2119. Услуги связи</v>
      </c>
      <c r="C123" s="74" t="str">
        <f>'[64]2016 свод'!D127</f>
        <v>13.3</v>
      </c>
      <c r="D123" s="80">
        <f>'[64]2016 свод'!E127</f>
        <v>26</v>
      </c>
      <c r="E123" s="74" t="str">
        <f>'[64]2016 свод'!F127</f>
        <v>5.16.</v>
      </c>
      <c r="F123" s="76">
        <f>'[64]2016 свод'!G127</f>
        <v>5165.92</v>
      </c>
      <c r="G123" s="76">
        <f>'[64]2016 свод'!H127</f>
        <v>25273.359999999997</v>
      </c>
      <c r="H123" s="76">
        <f>'[64]2016 свод'!I127</f>
        <v>5139.13</v>
      </c>
      <c r="I123" s="76">
        <f>'[64]2016 свод'!J127</f>
        <v>4204.17</v>
      </c>
      <c r="J123" s="76">
        <f>'[64]2016 свод'!K127</f>
        <v>5116.0600000000004</v>
      </c>
      <c r="K123" s="76">
        <f>'[64]2016 свод'!L127</f>
        <v>602.45000000000005</v>
      </c>
      <c r="L123" s="76">
        <f>'[64]2016 свод'!M127</f>
        <v>24179.67</v>
      </c>
      <c r="M123" s="76">
        <f>'[64]2016 свод'!N127</f>
        <v>0</v>
      </c>
      <c r="N123" s="76">
        <f>'[64]2016 свод'!O127</f>
        <v>0</v>
      </c>
      <c r="O123" s="76">
        <f>'[64]2016 свод'!P127</f>
        <v>0</v>
      </c>
      <c r="P123" s="76">
        <f>'[64]2016 свод'!Q127</f>
        <v>0</v>
      </c>
      <c r="Q123" s="76">
        <f>'[64]2016 свод'!R127</f>
        <v>0</v>
      </c>
      <c r="R123" s="76">
        <f>'[64]2016 свод'!S127</f>
        <v>0</v>
      </c>
      <c r="S123" s="76">
        <f>'[64]2016 свод'!T127</f>
        <v>0</v>
      </c>
      <c r="T123" s="76">
        <f>'[64]2016 свод'!U127</f>
        <v>0</v>
      </c>
      <c r="U123" s="76">
        <f>'[64]2016 свод'!V127</f>
        <v>0</v>
      </c>
      <c r="V123" s="76">
        <f>'[64]2016 свод'!W127</f>
        <v>0</v>
      </c>
      <c r="W123" s="76">
        <f>'[64]2016 свод'!X127</f>
        <v>0</v>
      </c>
      <c r="X123" s="76">
        <f>'[64]2016 свод'!Y127</f>
        <v>0</v>
      </c>
      <c r="Y123" s="76">
        <f>'[64]2016 свод'!Z127</f>
        <v>0</v>
      </c>
      <c r="Z123" s="76">
        <f>'[64]2016 свод'!AA127</f>
        <v>0</v>
      </c>
      <c r="AA123" s="76">
        <f>'[64]2016 свод'!AB127</f>
        <v>585.34</v>
      </c>
      <c r="AB123" s="76">
        <f>'[64]2016 свод'!AC127</f>
        <v>0</v>
      </c>
      <c r="AC123" s="76">
        <f>'[64]2016 свод'!AD127</f>
        <v>70266.099999999977</v>
      </c>
      <c r="AD123" s="77">
        <f t="shared" si="10"/>
        <v>69680.75999999998</v>
      </c>
      <c r="AE123" s="36">
        <f t="shared" si="11"/>
        <v>0</v>
      </c>
      <c r="AF123" s="36">
        <f t="shared" si="12"/>
        <v>0</v>
      </c>
      <c r="AG123" s="78"/>
    </row>
    <row r="124" spans="1:33" ht="11.85" hidden="1" customHeight="1" outlineLevel="1">
      <c r="A124" s="23">
        <v>1</v>
      </c>
      <c r="B124" s="92" t="str">
        <f>'[64]2016 свод'!C128</f>
        <v>2120. Расходы на канцелярские товары</v>
      </c>
      <c r="C124" s="74" t="str">
        <f>'[64]2016 свод'!D128</f>
        <v>9.3</v>
      </c>
      <c r="D124" s="80">
        <f>'[64]2016 свод'!E128</f>
        <v>26</v>
      </c>
      <c r="E124" s="74" t="str">
        <f>'[64]2016 свод'!F128</f>
        <v>5.13.</v>
      </c>
      <c r="F124" s="76">
        <f>'[64]2016 свод'!G128</f>
        <v>23829.52</v>
      </c>
      <c r="G124" s="76">
        <f>'[64]2016 свод'!H128</f>
        <v>111226.72000000002</v>
      </c>
      <c r="H124" s="76">
        <f>'[64]2016 свод'!I128</f>
        <v>24255.61</v>
      </c>
      <c r="I124" s="76">
        <f>'[64]2016 свод'!J128</f>
        <v>20058.88</v>
      </c>
      <c r="J124" s="76">
        <f>'[64]2016 свод'!K128</f>
        <v>23542.84</v>
      </c>
      <c r="K124" s="76">
        <f>'[64]2016 свод'!L128</f>
        <v>3127.07</v>
      </c>
      <c r="L124" s="76">
        <f>'[64]2016 свод'!M128</f>
        <v>90663.8</v>
      </c>
      <c r="M124" s="76">
        <f>'[64]2016 свод'!N128</f>
        <v>0</v>
      </c>
      <c r="N124" s="76">
        <f>'[64]2016 свод'!O128</f>
        <v>0</v>
      </c>
      <c r="O124" s="76">
        <f>'[64]2016 свод'!P128</f>
        <v>0</v>
      </c>
      <c r="P124" s="76">
        <f>'[64]2016 свод'!Q128</f>
        <v>0</v>
      </c>
      <c r="Q124" s="76">
        <f>'[64]2016 свод'!R128</f>
        <v>0</v>
      </c>
      <c r="R124" s="76">
        <f>'[64]2016 свод'!S128</f>
        <v>0</v>
      </c>
      <c r="S124" s="76">
        <f>'[64]2016 свод'!T128</f>
        <v>0</v>
      </c>
      <c r="T124" s="76">
        <f>'[64]2016 свод'!U128</f>
        <v>0</v>
      </c>
      <c r="U124" s="76">
        <f>'[64]2016 свод'!V128</f>
        <v>0</v>
      </c>
      <c r="V124" s="76">
        <f>'[64]2016 свод'!W128</f>
        <v>0</v>
      </c>
      <c r="W124" s="76">
        <f>'[64]2016 свод'!X128</f>
        <v>0</v>
      </c>
      <c r="X124" s="76">
        <f>'[64]2016 свод'!Y128</f>
        <v>0</v>
      </c>
      <c r="Y124" s="76">
        <f>'[64]2016 свод'!Z128</f>
        <v>0</v>
      </c>
      <c r="Z124" s="76">
        <f>'[64]2016 свод'!AA128</f>
        <v>0</v>
      </c>
      <c r="AA124" s="76">
        <f>'[64]2016 свод'!AB128</f>
        <v>2182.5100000000002</v>
      </c>
      <c r="AB124" s="76">
        <f>'[64]2016 свод'!AC128</f>
        <v>0</v>
      </c>
      <c r="AC124" s="76">
        <f>'[64]2016 свод'!AD128</f>
        <v>298886.95000000007</v>
      </c>
      <c r="AD124" s="77">
        <f t="shared" si="10"/>
        <v>296704.44000000006</v>
      </c>
      <c r="AE124" s="36">
        <f t="shared" si="11"/>
        <v>0</v>
      </c>
      <c r="AF124" s="36">
        <f t="shared" si="12"/>
        <v>0</v>
      </c>
      <c r="AG124" s="78"/>
    </row>
    <row r="125" spans="1:33" ht="11.85" hidden="1" customHeight="1">
      <c r="A125" s="23">
        <v>1</v>
      </c>
      <c r="B125" s="92" t="str">
        <f>'[64]2016 свод'!C129</f>
        <v>2121. Представительские расходы (учитываемые в НУ)</v>
      </c>
      <c r="C125" s="74" t="str">
        <f>'[64]2016 свод'!D129</f>
        <v>13.3</v>
      </c>
      <c r="D125" s="80">
        <f>'[64]2016 свод'!E129</f>
        <v>26</v>
      </c>
      <c r="E125" s="74" t="str">
        <f>'[64]2016 свод'!F129</f>
        <v>5.11.</v>
      </c>
      <c r="F125" s="76">
        <f>'[64]2016 свод'!G129</f>
        <v>2598.59</v>
      </c>
      <c r="G125" s="76">
        <f>'[64]2016 свод'!H129</f>
        <v>12191.779999999999</v>
      </c>
      <c r="H125" s="76">
        <f>'[64]2016 свод'!I129</f>
        <v>2493.4299999999998</v>
      </c>
      <c r="I125" s="76">
        <f>'[64]2016 свод'!J129</f>
        <v>1918.3</v>
      </c>
      <c r="J125" s="76">
        <f>'[64]2016 свод'!K129</f>
        <v>2335.9899999999998</v>
      </c>
      <c r="K125" s="76">
        <f>'[64]2016 свод'!L129</f>
        <v>331.23</v>
      </c>
      <c r="L125" s="76">
        <f>'[64]2016 свод'!M129</f>
        <v>9855.73</v>
      </c>
      <c r="M125" s="76">
        <f>'[64]2016 свод'!N129</f>
        <v>0</v>
      </c>
      <c r="N125" s="76">
        <f>'[64]2016 свод'!O129</f>
        <v>0</v>
      </c>
      <c r="O125" s="76">
        <f>'[64]2016 свод'!P129</f>
        <v>0</v>
      </c>
      <c r="P125" s="76">
        <f>'[64]2016 свод'!Q129</f>
        <v>0</v>
      </c>
      <c r="Q125" s="76">
        <f>'[64]2016 свод'!R129</f>
        <v>0</v>
      </c>
      <c r="R125" s="76">
        <f>'[64]2016 свод'!S129</f>
        <v>0</v>
      </c>
      <c r="S125" s="76">
        <f>'[64]2016 свод'!T129</f>
        <v>0</v>
      </c>
      <c r="T125" s="76">
        <f>'[64]2016 свод'!U129</f>
        <v>0</v>
      </c>
      <c r="U125" s="76">
        <f>'[64]2016 свод'!V129</f>
        <v>0</v>
      </c>
      <c r="V125" s="76">
        <f>'[64]2016 свод'!W129</f>
        <v>0</v>
      </c>
      <c r="W125" s="76">
        <f>'[64]2016 свод'!X129</f>
        <v>0</v>
      </c>
      <c r="X125" s="76">
        <f>'[64]2016 свод'!Y129</f>
        <v>0</v>
      </c>
      <c r="Y125" s="76">
        <f>'[64]2016 свод'!Z129</f>
        <v>0</v>
      </c>
      <c r="Z125" s="76">
        <f>'[64]2016 свод'!AA129</f>
        <v>0</v>
      </c>
      <c r="AA125" s="76">
        <f>'[64]2016 свод'!AB129</f>
        <v>148.16999999999999</v>
      </c>
      <c r="AB125" s="76">
        <f>'[64]2016 свод'!AC129</f>
        <v>0</v>
      </c>
      <c r="AC125" s="76">
        <f>'[64]2016 свод'!AD129</f>
        <v>31873.219999999994</v>
      </c>
      <c r="AD125" s="77">
        <f t="shared" si="10"/>
        <v>31725.049999999996</v>
      </c>
      <c r="AE125" s="36">
        <f t="shared" si="11"/>
        <v>0</v>
      </c>
      <c r="AF125" s="36">
        <f t="shared" si="12"/>
        <v>0</v>
      </c>
      <c r="AG125" s="78"/>
    </row>
    <row r="126" spans="1:33" ht="11.85" hidden="1" customHeight="1">
      <c r="A126" s="23">
        <v>1</v>
      </c>
      <c r="B126" s="92" t="str">
        <f>'[64]2016 свод'!C130</f>
        <v>2121н. представительские расходы (НЕ учитываемые в НУ)</v>
      </c>
      <c r="C126" s="74" t="str">
        <f>'[64]2016 свод'!D130</f>
        <v>13.3</v>
      </c>
      <c r="D126" s="80">
        <f>'[64]2016 свод'!E130</f>
        <v>26</v>
      </c>
      <c r="E126" s="74" t="str">
        <f>'[64]2016 свод'!F130</f>
        <v>5.11.</v>
      </c>
      <c r="F126" s="76">
        <f>'[64]2016 свод'!G130</f>
        <v>1833.9</v>
      </c>
      <c r="G126" s="76">
        <f>'[64]2016 свод'!H130</f>
        <v>7967.63</v>
      </c>
      <c r="H126" s="76">
        <f>'[64]2016 свод'!I130</f>
        <v>1858.09</v>
      </c>
      <c r="I126" s="76">
        <f>'[64]2016 свод'!J130</f>
        <v>1611.24</v>
      </c>
      <c r="J126" s="76">
        <f>'[64]2016 свод'!K130</f>
        <v>1799.06</v>
      </c>
      <c r="K126" s="76">
        <f>'[64]2016 свод'!L130</f>
        <v>258.36</v>
      </c>
      <c r="L126" s="76">
        <f>'[64]2016 свод'!M130</f>
        <v>6817.11</v>
      </c>
      <c r="M126" s="76">
        <f>'[64]2016 свод'!N130</f>
        <v>0</v>
      </c>
      <c r="N126" s="76">
        <f>'[64]2016 свод'!O130</f>
        <v>0</v>
      </c>
      <c r="O126" s="76">
        <f>'[64]2016 свод'!P130</f>
        <v>0</v>
      </c>
      <c r="P126" s="76">
        <f>'[64]2016 свод'!Q130</f>
        <v>0</v>
      </c>
      <c r="Q126" s="76">
        <f>'[64]2016 свод'!R130</f>
        <v>0</v>
      </c>
      <c r="R126" s="76">
        <f>'[64]2016 свод'!S130</f>
        <v>0</v>
      </c>
      <c r="S126" s="76">
        <f>'[64]2016 свод'!T130</f>
        <v>0</v>
      </c>
      <c r="T126" s="76">
        <f>'[64]2016 свод'!U130</f>
        <v>0</v>
      </c>
      <c r="U126" s="76">
        <f>'[64]2016 свод'!V130</f>
        <v>0</v>
      </c>
      <c r="V126" s="76">
        <f>'[64]2016 свод'!W130</f>
        <v>0</v>
      </c>
      <c r="W126" s="76">
        <f>'[64]2016 свод'!X130</f>
        <v>0</v>
      </c>
      <c r="X126" s="76">
        <f>'[64]2016 свод'!Y130</f>
        <v>0</v>
      </c>
      <c r="Y126" s="76">
        <f>'[64]2016 свод'!Z130</f>
        <v>0</v>
      </c>
      <c r="Z126" s="76">
        <f>'[64]2016 свод'!AA130</f>
        <v>0</v>
      </c>
      <c r="AA126" s="76">
        <f>'[64]2016 свод'!AB130</f>
        <v>304.61</v>
      </c>
      <c r="AB126" s="76">
        <f>'[64]2016 свод'!AC130</f>
        <v>0</v>
      </c>
      <c r="AC126" s="76">
        <f>'[64]2016 свод'!AD130</f>
        <v>22450</v>
      </c>
      <c r="AD126" s="77">
        <f t="shared" si="10"/>
        <v>22145.39</v>
      </c>
      <c r="AE126" s="36">
        <f t="shared" si="11"/>
        <v>0</v>
      </c>
      <c r="AF126" s="36">
        <f t="shared" si="12"/>
        <v>0</v>
      </c>
      <c r="AG126" s="78"/>
    </row>
    <row r="127" spans="1:33" ht="11.85" hidden="1" customHeight="1">
      <c r="A127" s="23">
        <v>1</v>
      </c>
      <c r="B127" s="92" t="str">
        <f>'[64]2016 свод'!C131</f>
        <v>2122. Водоснабжение</v>
      </c>
      <c r="C127" s="74" t="str">
        <f>'[64]2016 свод'!D131</f>
        <v>13.3</v>
      </c>
      <c r="D127" s="80">
        <f>'[64]2016 свод'!E131</f>
        <v>26</v>
      </c>
      <c r="E127" s="74" t="str">
        <f>'[64]2016 свод'!F131</f>
        <v>5.20.</v>
      </c>
      <c r="F127" s="76">
        <f>'[64]2016 свод'!G131</f>
        <v>4631.29</v>
      </c>
      <c r="G127" s="76">
        <f>'[64]2016 свод'!H131</f>
        <v>22410.640000000003</v>
      </c>
      <c r="H127" s="76">
        <f>'[64]2016 свод'!I131</f>
        <v>4633.6099999999997</v>
      </c>
      <c r="I127" s="76">
        <f>'[64]2016 свод'!J131</f>
        <v>3718.33</v>
      </c>
      <c r="J127" s="76">
        <f>'[64]2016 свод'!K131</f>
        <v>4503.6499999999996</v>
      </c>
      <c r="K127" s="76">
        <f>'[64]2016 свод'!L131</f>
        <v>549.20000000000005</v>
      </c>
      <c r="L127" s="76">
        <f>'[64]2016 свод'!M131</f>
        <v>18743.36</v>
      </c>
      <c r="M127" s="76">
        <f>'[64]2016 свод'!N131</f>
        <v>0</v>
      </c>
      <c r="N127" s="76">
        <f>'[64]2016 свод'!O131</f>
        <v>0</v>
      </c>
      <c r="O127" s="76">
        <f>'[64]2016 свод'!P131</f>
        <v>0</v>
      </c>
      <c r="P127" s="76">
        <f>'[64]2016 свод'!Q131</f>
        <v>0</v>
      </c>
      <c r="Q127" s="76">
        <f>'[64]2016 свод'!R131</f>
        <v>0</v>
      </c>
      <c r="R127" s="76">
        <f>'[64]2016 свод'!S131</f>
        <v>0</v>
      </c>
      <c r="S127" s="76">
        <f>'[64]2016 свод'!T131</f>
        <v>0</v>
      </c>
      <c r="T127" s="76">
        <f>'[64]2016 свод'!U131</f>
        <v>0</v>
      </c>
      <c r="U127" s="76">
        <f>'[64]2016 свод'!V131</f>
        <v>0</v>
      </c>
      <c r="V127" s="76">
        <f>'[64]2016 свод'!W131</f>
        <v>0</v>
      </c>
      <c r="W127" s="76">
        <f>'[64]2016 свод'!X131</f>
        <v>0</v>
      </c>
      <c r="X127" s="76">
        <f>'[64]2016 свод'!Y131</f>
        <v>0</v>
      </c>
      <c r="Y127" s="76">
        <f>'[64]2016 свод'!Z131</f>
        <v>0</v>
      </c>
      <c r="Z127" s="76">
        <f>'[64]2016 свод'!AA131</f>
        <v>0</v>
      </c>
      <c r="AA127" s="76">
        <f>'[64]2016 свод'!AB131</f>
        <v>492.89</v>
      </c>
      <c r="AB127" s="76">
        <f>'[64]2016 свод'!AC131</f>
        <v>0</v>
      </c>
      <c r="AC127" s="76">
        <f>'[64]2016 свод'!AD131</f>
        <v>59682.97</v>
      </c>
      <c r="AD127" s="77">
        <f t="shared" si="10"/>
        <v>59190.080000000002</v>
      </c>
      <c r="AE127" s="36">
        <f t="shared" si="11"/>
        <v>0</v>
      </c>
      <c r="AF127" s="36">
        <f t="shared" si="12"/>
        <v>0</v>
      </c>
      <c r="AG127" s="78"/>
    </row>
    <row r="128" spans="1:33" ht="11.85" hidden="1" customHeight="1" outlineLevel="1">
      <c r="A128" s="23">
        <v>1</v>
      </c>
      <c r="B128" s="92" t="str">
        <f>'[64]2016 свод'!C132</f>
        <v>2122. Программное обеспечение</v>
      </c>
      <c r="C128" s="74" t="str">
        <f>'[64]2016 свод'!D132</f>
        <v>13.3</v>
      </c>
      <c r="D128" s="80">
        <f>'[64]2016 свод'!E132</f>
        <v>26</v>
      </c>
      <c r="E128" s="74" t="str">
        <f>'[64]2016 свод'!F132</f>
        <v>5.9.</v>
      </c>
      <c r="F128" s="76">
        <f>'[64]2016 свод'!G132</f>
        <v>18853.990000000002</v>
      </c>
      <c r="G128" s="76">
        <f>'[64]2016 свод'!H132</f>
        <v>86849.55</v>
      </c>
      <c r="H128" s="76">
        <f>'[64]2016 свод'!I132</f>
        <v>18914.77</v>
      </c>
      <c r="I128" s="76">
        <f>'[64]2016 свод'!J132</f>
        <v>15142.88</v>
      </c>
      <c r="J128" s="76">
        <f>'[64]2016 свод'!K132</f>
        <v>18366.689999999999</v>
      </c>
      <c r="K128" s="76">
        <f>'[64]2016 свод'!L132</f>
        <v>2221.46</v>
      </c>
      <c r="L128" s="76">
        <f>'[64]2016 свод'!M132</f>
        <v>87988.37</v>
      </c>
      <c r="M128" s="76">
        <f>'[64]2016 свод'!N132</f>
        <v>0</v>
      </c>
      <c r="N128" s="76">
        <f>'[64]2016 свод'!O132</f>
        <v>0</v>
      </c>
      <c r="O128" s="76">
        <f>'[64]2016 свод'!P132</f>
        <v>0</v>
      </c>
      <c r="P128" s="76">
        <f>'[64]2016 свод'!Q132</f>
        <v>0</v>
      </c>
      <c r="Q128" s="76">
        <f>'[64]2016 свод'!R132</f>
        <v>0</v>
      </c>
      <c r="R128" s="76">
        <f>'[64]2016 свод'!S132</f>
        <v>0</v>
      </c>
      <c r="S128" s="76">
        <f>'[64]2016 свод'!T132</f>
        <v>0</v>
      </c>
      <c r="T128" s="76">
        <f>'[64]2016 свод'!U132</f>
        <v>0</v>
      </c>
      <c r="U128" s="76">
        <f>'[64]2016 свод'!V132</f>
        <v>0</v>
      </c>
      <c r="V128" s="76">
        <f>'[64]2016 свод'!W132</f>
        <v>0</v>
      </c>
      <c r="W128" s="76">
        <f>'[64]2016 свод'!X132</f>
        <v>0</v>
      </c>
      <c r="X128" s="76">
        <f>'[64]2016 свод'!Y132</f>
        <v>0</v>
      </c>
      <c r="Y128" s="76">
        <f>'[64]2016 свод'!Z132</f>
        <v>0</v>
      </c>
      <c r="Z128" s="76">
        <f>'[64]2016 свод'!AA132</f>
        <v>0</v>
      </c>
      <c r="AA128" s="76">
        <f>'[64]2016 свод'!AB132</f>
        <v>2065.0300000000002</v>
      </c>
      <c r="AB128" s="76">
        <f>'[64]2016 свод'!AC132</f>
        <v>0</v>
      </c>
      <c r="AC128" s="76">
        <f>'[64]2016 свод'!AD132</f>
        <v>250402.74</v>
      </c>
      <c r="AD128" s="77">
        <f t="shared" si="10"/>
        <v>248337.71</v>
      </c>
      <c r="AE128" s="36">
        <f t="shared" si="11"/>
        <v>0</v>
      </c>
      <c r="AF128" s="36">
        <f t="shared" si="12"/>
        <v>0</v>
      </c>
      <c r="AG128" s="78"/>
    </row>
    <row r="129" spans="1:33" ht="11.85" hidden="1" customHeight="1">
      <c r="A129" s="23">
        <v>1</v>
      </c>
      <c r="B129" s="92" t="str">
        <f>'[64]2016 свод'!C133</f>
        <v>2123. Проектная документация</v>
      </c>
      <c r="C129" s="74" t="str">
        <f>'[64]2016 свод'!D133</f>
        <v>13.3</v>
      </c>
      <c r="D129" s="80">
        <f>'[64]2016 свод'!E133</f>
        <v>26</v>
      </c>
      <c r="E129" s="74" t="str">
        <f>'[64]2016 свод'!F133</f>
        <v>5.8.</v>
      </c>
      <c r="F129" s="76">
        <f>'[64]2016 свод'!G133</f>
        <v>3980.73</v>
      </c>
      <c r="G129" s="76">
        <f>'[64]2016 свод'!H133</f>
        <v>19538.72</v>
      </c>
      <c r="H129" s="76">
        <f>'[64]2016 свод'!I133</f>
        <v>3822.14</v>
      </c>
      <c r="I129" s="76">
        <f>'[64]2016 свод'!J133</f>
        <v>3152.63</v>
      </c>
      <c r="J129" s="76">
        <f>'[64]2016 свод'!K133</f>
        <v>3998.82</v>
      </c>
      <c r="K129" s="76">
        <f>'[64]2016 свод'!L133</f>
        <v>464.89</v>
      </c>
      <c r="L129" s="76">
        <f>'[64]2016 свод'!M133</f>
        <v>14846.29</v>
      </c>
      <c r="M129" s="76">
        <f>'[64]2016 свод'!N133</f>
        <v>0</v>
      </c>
      <c r="N129" s="76">
        <f>'[64]2016 свод'!O133</f>
        <v>0</v>
      </c>
      <c r="O129" s="76">
        <f>'[64]2016 свод'!P133</f>
        <v>0</v>
      </c>
      <c r="P129" s="76">
        <f>'[64]2016 свод'!Q133</f>
        <v>0</v>
      </c>
      <c r="Q129" s="76">
        <f>'[64]2016 свод'!R133</f>
        <v>0</v>
      </c>
      <c r="R129" s="76">
        <f>'[64]2016 свод'!S133</f>
        <v>0</v>
      </c>
      <c r="S129" s="76">
        <f>'[64]2016 свод'!T133</f>
        <v>0</v>
      </c>
      <c r="T129" s="76">
        <f>'[64]2016 свод'!U133</f>
        <v>0</v>
      </c>
      <c r="U129" s="76">
        <f>'[64]2016 свод'!V133</f>
        <v>0</v>
      </c>
      <c r="V129" s="76">
        <f>'[64]2016 свод'!W133</f>
        <v>0</v>
      </c>
      <c r="W129" s="76">
        <f>'[64]2016 свод'!X133</f>
        <v>0</v>
      </c>
      <c r="X129" s="76">
        <f>'[64]2016 свод'!Y133</f>
        <v>0</v>
      </c>
      <c r="Y129" s="76">
        <f>'[64]2016 свод'!Z133</f>
        <v>0</v>
      </c>
      <c r="Z129" s="76">
        <f>'[64]2016 свод'!AA133</f>
        <v>0</v>
      </c>
      <c r="AA129" s="76">
        <f>'[64]2016 свод'!AB133</f>
        <v>195.78</v>
      </c>
      <c r="AB129" s="76">
        <f>'[64]2016 свод'!AC133</f>
        <v>0</v>
      </c>
      <c r="AC129" s="76">
        <f>'[64]2016 свод'!AD133</f>
        <v>50000</v>
      </c>
      <c r="AD129" s="77">
        <f t="shared" si="10"/>
        <v>49804.22</v>
      </c>
      <c r="AE129" s="36">
        <f t="shared" si="11"/>
        <v>0</v>
      </c>
      <c r="AF129" s="36">
        <f t="shared" si="12"/>
        <v>0</v>
      </c>
      <c r="AG129" s="78"/>
    </row>
    <row r="130" spans="1:33" ht="11.85" hidden="1" customHeight="1">
      <c r="A130" s="23">
        <v>1</v>
      </c>
      <c r="B130" s="92" t="str">
        <f>'[64]2016 свод'!C134</f>
        <v>2124. Информационные и консультационные услуги</v>
      </c>
      <c r="C130" s="74" t="str">
        <f>'[64]2016 свод'!D134</f>
        <v>13.3</v>
      </c>
      <c r="D130" s="80">
        <f>'[64]2016 свод'!E134</f>
        <v>26</v>
      </c>
      <c r="E130" s="74" t="str">
        <f>'[64]2016 свод'!F134</f>
        <v>5.9.</v>
      </c>
      <c r="F130" s="76">
        <f>'[64]2016 свод'!G134</f>
        <v>76125.42</v>
      </c>
      <c r="G130" s="76">
        <f>'[64]2016 свод'!H134</f>
        <v>373737.37999999995</v>
      </c>
      <c r="H130" s="76">
        <f>'[64]2016 свод'!I134</f>
        <v>72580.639999999999</v>
      </c>
      <c r="I130" s="76">
        <f>'[64]2016 свод'!J134</f>
        <v>61058.879999999997</v>
      </c>
      <c r="J130" s="76">
        <f>'[64]2016 свод'!K134</f>
        <v>74877.429999999993</v>
      </c>
      <c r="K130" s="76">
        <f>'[64]2016 свод'!L134</f>
        <v>8601.06</v>
      </c>
      <c r="L130" s="76">
        <f>'[64]2016 свод'!M134</f>
        <v>372270.42</v>
      </c>
      <c r="M130" s="76">
        <f>'[64]2016 свод'!N134</f>
        <v>0</v>
      </c>
      <c r="N130" s="76">
        <f>'[64]2016 свод'!O134</f>
        <v>0</v>
      </c>
      <c r="O130" s="76">
        <f>'[64]2016 свод'!P134</f>
        <v>0</v>
      </c>
      <c r="P130" s="76">
        <f>'[64]2016 свод'!Q134</f>
        <v>0</v>
      </c>
      <c r="Q130" s="76">
        <f>'[64]2016 свод'!R134</f>
        <v>0</v>
      </c>
      <c r="R130" s="76">
        <f>'[64]2016 свод'!S134</f>
        <v>0</v>
      </c>
      <c r="S130" s="76">
        <f>'[64]2016 свод'!T134</f>
        <v>0</v>
      </c>
      <c r="T130" s="76">
        <f>'[64]2016 свод'!U134</f>
        <v>0</v>
      </c>
      <c r="U130" s="76">
        <f>'[64]2016 свод'!V134</f>
        <v>0</v>
      </c>
      <c r="V130" s="76">
        <f>'[64]2016 свод'!W134</f>
        <v>0</v>
      </c>
      <c r="W130" s="76">
        <f>'[64]2016 свод'!X134</f>
        <v>0</v>
      </c>
      <c r="X130" s="76">
        <f>'[64]2016 свод'!Y134</f>
        <v>0</v>
      </c>
      <c r="Y130" s="76">
        <f>'[64]2016 свод'!Z134</f>
        <v>0</v>
      </c>
      <c r="Z130" s="76">
        <f>'[64]2016 свод'!AA134</f>
        <v>0</v>
      </c>
      <c r="AA130" s="76">
        <f>'[64]2016 свод'!AB134</f>
        <v>9283.19</v>
      </c>
      <c r="AB130" s="76">
        <f>'[64]2016 свод'!AC134</f>
        <v>0</v>
      </c>
      <c r="AC130" s="76">
        <f>'[64]2016 свод'!AD134</f>
        <v>1048534.4199999999</v>
      </c>
      <c r="AD130" s="77">
        <f t="shared" si="10"/>
        <v>1039251.23</v>
      </c>
      <c r="AE130" s="36">
        <f t="shared" si="11"/>
        <v>0</v>
      </c>
      <c r="AF130" s="36">
        <f t="shared" si="12"/>
        <v>0</v>
      </c>
      <c r="AG130" s="78"/>
    </row>
    <row r="131" spans="1:33" ht="11.85" hidden="1" customHeight="1" outlineLevel="1">
      <c r="A131" s="23">
        <v>1</v>
      </c>
      <c r="B131" s="92" t="str">
        <f>'[64]2016 свод'!C135</f>
        <v>2126. Подписка</v>
      </c>
      <c r="C131" s="74" t="str">
        <f>'[64]2016 свод'!D135</f>
        <v>13.3</v>
      </c>
      <c r="D131" s="80">
        <f>'[64]2016 свод'!E135</f>
        <v>26</v>
      </c>
      <c r="E131" s="74" t="str">
        <f>'[64]2016 свод'!F135</f>
        <v>5.9.</v>
      </c>
      <c r="F131" s="76">
        <f>'[64]2016 свод'!G135</f>
        <v>1409.64</v>
      </c>
      <c r="G131" s="76">
        <f>'[64]2016 свод'!H135</f>
        <v>6844.079999999999</v>
      </c>
      <c r="H131" s="76">
        <f>'[64]2016 свод'!I135</f>
        <v>1464.16</v>
      </c>
      <c r="I131" s="76">
        <f>'[64]2016 свод'!J135</f>
        <v>1196.22</v>
      </c>
      <c r="J131" s="76">
        <f>'[64]2016 свод'!K135</f>
        <v>1430.91</v>
      </c>
      <c r="K131" s="76">
        <f>'[64]2016 свод'!L135</f>
        <v>153.76</v>
      </c>
      <c r="L131" s="76">
        <f>'[64]2016 свод'!M135</f>
        <v>6911.06</v>
      </c>
      <c r="M131" s="76">
        <f>'[64]2016 свод'!N135</f>
        <v>0</v>
      </c>
      <c r="N131" s="76">
        <f>'[64]2016 свод'!O135</f>
        <v>0</v>
      </c>
      <c r="O131" s="76">
        <f>'[64]2016 свод'!P135</f>
        <v>0</v>
      </c>
      <c r="P131" s="76">
        <f>'[64]2016 свод'!Q135</f>
        <v>0</v>
      </c>
      <c r="Q131" s="76">
        <f>'[64]2016 свод'!R135</f>
        <v>0</v>
      </c>
      <c r="R131" s="76">
        <f>'[64]2016 свод'!S135</f>
        <v>0</v>
      </c>
      <c r="S131" s="76">
        <f>'[64]2016 свод'!T135</f>
        <v>0</v>
      </c>
      <c r="T131" s="76">
        <f>'[64]2016 свод'!U135</f>
        <v>0</v>
      </c>
      <c r="U131" s="76">
        <f>'[64]2016 свод'!V135</f>
        <v>0</v>
      </c>
      <c r="V131" s="76">
        <f>'[64]2016 свод'!W135</f>
        <v>0</v>
      </c>
      <c r="W131" s="76">
        <f>'[64]2016 свод'!X135</f>
        <v>0</v>
      </c>
      <c r="X131" s="76">
        <f>'[64]2016 свод'!Y135</f>
        <v>0</v>
      </c>
      <c r="Y131" s="76">
        <f>'[64]2016 свод'!Z135</f>
        <v>0</v>
      </c>
      <c r="Z131" s="76">
        <f>'[64]2016 свод'!AA135</f>
        <v>0</v>
      </c>
      <c r="AA131" s="76">
        <f>'[64]2016 свод'!AB135</f>
        <v>190.42</v>
      </c>
      <c r="AB131" s="76">
        <f>'[64]2016 свод'!AC135</f>
        <v>0</v>
      </c>
      <c r="AC131" s="76">
        <f>'[64]2016 свод'!AD135</f>
        <v>19600.249999999996</v>
      </c>
      <c r="AD131" s="77">
        <f t="shared" si="10"/>
        <v>19409.829999999998</v>
      </c>
      <c r="AE131" s="36">
        <f t="shared" si="11"/>
        <v>0</v>
      </c>
      <c r="AF131" s="36">
        <f t="shared" si="12"/>
        <v>0</v>
      </c>
      <c r="AG131" s="78"/>
    </row>
    <row r="132" spans="1:33" ht="11.85" hidden="1" customHeight="1" outlineLevel="1">
      <c r="A132" s="23">
        <v>1</v>
      </c>
      <c r="B132" s="92" t="str">
        <f>'[64]2016 свод'!C136</f>
        <v>2127. Почтово-телеграфные расходы</v>
      </c>
      <c r="C132" s="74" t="str">
        <f>'[64]2016 свод'!D136</f>
        <v>13.3</v>
      </c>
      <c r="D132" s="80">
        <f>'[64]2016 свод'!E136</f>
        <v>26</v>
      </c>
      <c r="E132" s="74" t="str">
        <f>'[64]2016 свод'!F136</f>
        <v>5.16.</v>
      </c>
      <c r="F132" s="76">
        <f>'[64]2016 свод'!G136</f>
        <v>8795.4</v>
      </c>
      <c r="G132" s="76">
        <f>'[64]2016 свод'!H136</f>
        <v>43774.369999999995</v>
      </c>
      <c r="H132" s="76">
        <f>'[64]2016 свод'!I136</f>
        <v>8712.16</v>
      </c>
      <c r="I132" s="76">
        <f>'[64]2016 свод'!J136</f>
        <v>7062.47</v>
      </c>
      <c r="J132" s="76">
        <f>'[64]2016 свод'!K136</f>
        <v>8685.99</v>
      </c>
      <c r="K132" s="76">
        <f>'[64]2016 свод'!L136</f>
        <v>997.77</v>
      </c>
      <c r="L132" s="76">
        <f>'[64]2016 свод'!M136</f>
        <v>40108.149999999994</v>
      </c>
      <c r="M132" s="76">
        <f>'[64]2016 свод'!N136</f>
        <v>0</v>
      </c>
      <c r="N132" s="76">
        <f>'[64]2016 свод'!O136</f>
        <v>0</v>
      </c>
      <c r="O132" s="76">
        <f>'[64]2016 свод'!P136</f>
        <v>0</v>
      </c>
      <c r="P132" s="76">
        <f>'[64]2016 свод'!Q136</f>
        <v>0</v>
      </c>
      <c r="Q132" s="76">
        <f>'[64]2016 свод'!R136</f>
        <v>0</v>
      </c>
      <c r="R132" s="76">
        <f>'[64]2016 свод'!S136</f>
        <v>0</v>
      </c>
      <c r="S132" s="76">
        <f>'[64]2016 свод'!T136</f>
        <v>0</v>
      </c>
      <c r="T132" s="76">
        <f>'[64]2016 свод'!U136</f>
        <v>0</v>
      </c>
      <c r="U132" s="76">
        <f>'[64]2016 свод'!V136</f>
        <v>0</v>
      </c>
      <c r="V132" s="76">
        <f>'[64]2016 свод'!W136</f>
        <v>0</v>
      </c>
      <c r="W132" s="76">
        <f>'[64]2016 свод'!X136</f>
        <v>0</v>
      </c>
      <c r="X132" s="76">
        <f>'[64]2016 свод'!Y136</f>
        <v>0</v>
      </c>
      <c r="Y132" s="76">
        <f>'[64]2016 свод'!Z136</f>
        <v>0</v>
      </c>
      <c r="Z132" s="76">
        <f>'[64]2016 свод'!AA136</f>
        <v>0</v>
      </c>
      <c r="AA132" s="76">
        <f>'[64]2016 свод'!AB136</f>
        <v>991.64</v>
      </c>
      <c r="AB132" s="76">
        <f>'[64]2016 свод'!AC136</f>
        <v>0</v>
      </c>
      <c r="AC132" s="76">
        <f>'[64]2016 свод'!AD136</f>
        <v>119127.95</v>
      </c>
      <c r="AD132" s="77">
        <f t="shared" si="10"/>
        <v>118136.31</v>
      </c>
      <c r="AE132" s="36">
        <f t="shared" si="11"/>
        <v>0</v>
      </c>
      <c r="AF132" s="36">
        <f t="shared" si="12"/>
        <v>0</v>
      </c>
      <c r="AG132" s="78"/>
    </row>
    <row r="133" spans="1:33" ht="11.85" hidden="1" customHeight="1">
      <c r="A133" s="23">
        <v>1</v>
      </c>
      <c r="B133" s="92" t="str">
        <f>'[64]2016 свод'!C137</f>
        <v>2129. Размещение бытовых отходов</v>
      </c>
      <c r="C133" s="74" t="str">
        <f>'[64]2016 свод'!D137</f>
        <v>13.3</v>
      </c>
      <c r="D133" s="80">
        <f>'[64]2016 свод'!E137</f>
        <v>26</v>
      </c>
      <c r="E133" s="74" t="str">
        <f>'[64]2016 свод'!F137</f>
        <v>5.15.</v>
      </c>
      <c r="F133" s="76">
        <f>'[64]2016 свод'!G137</f>
        <v>5917.71</v>
      </c>
      <c r="G133" s="76">
        <f>'[64]2016 свод'!H137</f>
        <v>29532.85</v>
      </c>
      <c r="H133" s="76">
        <f>'[64]2016 свод'!I137</f>
        <v>5786.68</v>
      </c>
      <c r="I133" s="76">
        <f>'[64]2016 свод'!J137</f>
        <v>4651.72</v>
      </c>
      <c r="J133" s="76">
        <f>'[64]2016 свод'!K137</f>
        <v>5771.84</v>
      </c>
      <c r="K133" s="76">
        <f>'[64]2016 свод'!L137</f>
        <v>674.59</v>
      </c>
      <c r="L133" s="76">
        <f>'[64]2016 свод'!M137</f>
        <v>25938.67</v>
      </c>
      <c r="M133" s="76">
        <f>'[64]2016 свод'!N137</f>
        <v>0</v>
      </c>
      <c r="N133" s="76">
        <f>'[64]2016 свод'!O137</f>
        <v>0</v>
      </c>
      <c r="O133" s="76">
        <f>'[64]2016 свод'!P137</f>
        <v>0</v>
      </c>
      <c r="P133" s="76">
        <f>'[64]2016 свод'!Q137</f>
        <v>0</v>
      </c>
      <c r="Q133" s="76">
        <f>'[64]2016 свод'!R137</f>
        <v>0</v>
      </c>
      <c r="R133" s="76">
        <f>'[64]2016 свод'!S137</f>
        <v>0</v>
      </c>
      <c r="S133" s="76">
        <f>'[64]2016 свод'!T137</f>
        <v>0</v>
      </c>
      <c r="T133" s="76">
        <f>'[64]2016 свод'!U137</f>
        <v>0</v>
      </c>
      <c r="U133" s="76">
        <f>'[64]2016 свод'!V137</f>
        <v>0</v>
      </c>
      <c r="V133" s="76">
        <f>'[64]2016 свод'!W137</f>
        <v>0</v>
      </c>
      <c r="W133" s="76">
        <f>'[64]2016 свод'!X137</f>
        <v>0</v>
      </c>
      <c r="X133" s="76">
        <f>'[64]2016 свод'!Y137</f>
        <v>0</v>
      </c>
      <c r="Y133" s="76">
        <f>'[64]2016 свод'!Z137</f>
        <v>0</v>
      </c>
      <c r="Z133" s="76">
        <f>'[64]2016 свод'!AA137</f>
        <v>0</v>
      </c>
      <c r="AA133" s="76">
        <f>'[64]2016 свод'!AB137</f>
        <v>642.1</v>
      </c>
      <c r="AB133" s="76">
        <f>'[64]2016 свод'!AC137</f>
        <v>0</v>
      </c>
      <c r="AC133" s="76">
        <f>'[64]2016 свод'!AD137</f>
        <v>78916.160000000003</v>
      </c>
      <c r="AD133" s="77">
        <f t="shared" si="10"/>
        <v>78274.06</v>
      </c>
      <c r="AE133" s="36">
        <f t="shared" si="11"/>
        <v>0</v>
      </c>
      <c r="AF133" s="36">
        <f t="shared" si="12"/>
        <v>0</v>
      </c>
      <c r="AG133" s="78"/>
    </row>
    <row r="134" spans="1:33" ht="11.85" hidden="1" customHeight="1" outlineLevel="1">
      <c r="A134" s="23">
        <v>1</v>
      </c>
      <c r="B134" s="92" t="str">
        <f>'[64]2016 свод'!C138</f>
        <v>2131. Услуги банков (учитываемые в НУ)</v>
      </c>
      <c r="C134" s="74" t="str">
        <f>'[64]2016 свод'!D138</f>
        <v>13.3</v>
      </c>
      <c r="D134" s="80">
        <f>'[64]2016 свод'!E138</f>
        <v>26</v>
      </c>
      <c r="E134" s="74" t="str">
        <f>'[64]2016 свод'!F138</f>
        <v>5.8.</v>
      </c>
      <c r="F134" s="76">
        <f>'[64]2016 свод'!G138</f>
        <v>149.44</v>
      </c>
      <c r="G134" s="76">
        <f>'[64]2016 свод'!H138</f>
        <v>620.81999999999994</v>
      </c>
      <c r="H134" s="76">
        <f>'[64]2016 свод'!I138</f>
        <v>153.91999999999999</v>
      </c>
      <c r="I134" s="76">
        <f>'[64]2016 свод'!J138</f>
        <v>115.54</v>
      </c>
      <c r="J134" s="76">
        <f>'[64]2016 свод'!K138</f>
        <v>137.77000000000001</v>
      </c>
      <c r="K134" s="76">
        <f>'[64]2016 свод'!L138</f>
        <v>18.53</v>
      </c>
      <c r="L134" s="76">
        <f>'[64]2016 свод'!M138</f>
        <v>649.99</v>
      </c>
      <c r="M134" s="76">
        <f>'[64]2016 свод'!N138</f>
        <v>0</v>
      </c>
      <c r="N134" s="76">
        <f>'[64]2016 свод'!O138</f>
        <v>0</v>
      </c>
      <c r="O134" s="76">
        <f>'[64]2016 свод'!P138</f>
        <v>0</v>
      </c>
      <c r="P134" s="76">
        <f>'[64]2016 свод'!Q138</f>
        <v>0</v>
      </c>
      <c r="Q134" s="76">
        <f>'[64]2016 свод'!R138</f>
        <v>0</v>
      </c>
      <c r="R134" s="76">
        <f>'[64]2016 свод'!S138</f>
        <v>0</v>
      </c>
      <c r="S134" s="76">
        <f>'[64]2016 свод'!T138</f>
        <v>0</v>
      </c>
      <c r="T134" s="76">
        <f>'[64]2016 свод'!U138</f>
        <v>0</v>
      </c>
      <c r="U134" s="76">
        <f>'[64]2016 свод'!V138</f>
        <v>0</v>
      </c>
      <c r="V134" s="76">
        <f>'[64]2016 свод'!W138</f>
        <v>0</v>
      </c>
      <c r="W134" s="76">
        <f>'[64]2016 свод'!X138</f>
        <v>0</v>
      </c>
      <c r="X134" s="76">
        <f>'[64]2016 свод'!Y138</f>
        <v>0</v>
      </c>
      <c r="Y134" s="76">
        <f>'[64]2016 свод'!Z138</f>
        <v>0</v>
      </c>
      <c r="Z134" s="76">
        <f>'[64]2016 свод'!AA138</f>
        <v>0</v>
      </c>
      <c r="AA134" s="76">
        <f>'[64]2016 свод'!AB138</f>
        <v>18.399999999999999</v>
      </c>
      <c r="AB134" s="76">
        <f>'[64]2016 свод'!AC138</f>
        <v>0</v>
      </c>
      <c r="AC134" s="76">
        <f>'[64]2016 свод'!AD138</f>
        <v>1864.41</v>
      </c>
      <c r="AD134" s="77">
        <f t="shared" si="10"/>
        <v>1846.01</v>
      </c>
      <c r="AE134" s="36">
        <f t="shared" si="11"/>
        <v>0</v>
      </c>
      <c r="AF134" s="36">
        <f t="shared" si="12"/>
        <v>0</v>
      </c>
      <c r="AG134" s="78"/>
    </row>
    <row r="135" spans="1:33" ht="11.85" hidden="1" customHeight="1">
      <c r="A135" s="23">
        <v>1</v>
      </c>
      <c r="B135" s="92" t="str">
        <f>'[64]2016 свод'!C139</f>
        <v>2134. Транспортные расходы</v>
      </c>
      <c r="C135" s="74" t="str">
        <f>'[64]2016 свод'!D139</f>
        <v>13.3</v>
      </c>
      <c r="D135" s="80">
        <f>'[64]2016 свод'!E139</f>
        <v>26</v>
      </c>
      <c r="E135" s="74" t="str">
        <f>'[64]2016 свод'!F139</f>
        <v>5.8.</v>
      </c>
      <c r="F135" s="76">
        <f>'[64]2016 свод'!G139</f>
        <v>339.23</v>
      </c>
      <c r="G135" s="76">
        <f>'[64]2016 свод'!H139</f>
        <v>1691.24</v>
      </c>
      <c r="H135" s="76">
        <f>'[64]2016 свод'!I139</f>
        <v>331.69</v>
      </c>
      <c r="I135" s="76">
        <f>'[64]2016 свод'!J139</f>
        <v>258.52</v>
      </c>
      <c r="J135" s="76">
        <f>'[64]2016 свод'!K139</f>
        <v>326.07</v>
      </c>
      <c r="K135" s="76">
        <f>'[64]2016 свод'!L139</f>
        <v>36.9</v>
      </c>
      <c r="L135" s="76">
        <f>'[64]2016 свод'!M139</f>
        <v>1477.33</v>
      </c>
      <c r="M135" s="76">
        <f>'[64]2016 свод'!N139</f>
        <v>0</v>
      </c>
      <c r="N135" s="76">
        <f>'[64]2016 свод'!O139</f>
        <v>0</v>
      </c>
      <c r="O135" s="76">
        <f>'[64]2016 свод'!P139</f>
        <v>0</v>
      </c>
      <c r="P135" s="76">
        <f>'[64]2016 свод'!Q139</f>
        <v>0</v>
      </c>
      <c r="Q135" s="76">
        <f>'[64]2016 свод'!R139</f>
        <v>0</v>
      </c>
      <c r="R135" s="76">
        <f>'[64]2016 свод'!S139</f>
        <v>0</v>
      </c>
      <c r="S135" s="76">
        <f>'[64]2016 свод'!T139</f>
        <v>0</v>
      </c>
      <c r="T135" s="76">
        <f>'[64]2016 свод'!U139</f>
        <v>0</v>
      </c>
      <c r="U135" s="76">
        <f>'[64]2016 свод'!V139</f>
        <v>0</v>
      </c>
      <c r="V135" s="76">
        <f>'[64]2016 свод'!W139</f>
        <v>0</v>
      </c>
      <c r="W135" s="76">
        <f>'[64]2016 свод'!X139</f>
        <v>0</v>
      </c>
      <c r="X135" s="76">
        <f>'[64]2016 свод'!Y139</f>
        <v>0</v>
      </c>
      <c r="Y135" s="76">
        <f>'[64]2016 свод'!Z139</f>
        <v>0</v>
      </c>
      <c r="Z135" s="76">
        <f>'[64]2016 свод'!AA139</f>
        <v>0</v>
      </c>
      <c r="AA135" s="76">
        <f>'[64]2016 свод'!AB139</f>
        <v>41.55</v>
      </c>
      <c r="AB135" s="76">
        <f>'[64]2016 свод'!AC139</f>
        <v>0</v>
      </c>
      <c r="AC135" s="76">
        <f>'[64]2016 свод'!AD139</f>
        <v>4502.53</v>
      </c>
      <c r="AD135" s="77">
        <f t="shared" si="10"/>
        <v>4460.9799999999996</v>
      </c>
      <c r="AE135" s="36">
        <f t="shared" si="11"/>
        <v>0</v>
      </c>
      <c r="AF135" s="36">
        <f t="shared" si="12"/>
        <v>0</v>
      </c>
      <c r="AG135" s="78"/>
    </row>
    <row r="136" spans="1:33" ht="11.85" hidden="1" customHeight="1">
      <c r="A136" s="23">
        <v>1</v>
      </c>
      <c r="B136" s="92" t="str">
        <f>'[64]2016 свод'!C140</f>
        <v>2135. Аудиторские услуги</v>
      </c>
      <c r="C136" s="74" t="str">
        <f>'[64]2016 свод'!D140</f>
        <v>13.3</v>
      </c>
      <c r="D136" s="80">
        <f>'[64]2016 свод'!E140</f>
        <v>26</v>
      </c>
      <c r="E136" s="74" t="str">
        <f>'[64]2016 свод'!F140</f>
        <v>5.10.</v>
      </c>
      <c r="F136" s="76">
        <f>'[64]2016 свод'!G140</f>
        <v>11102.74</v>
      </c>
      <c r="G136" s="76">
        <f>'[64]2016 свод'!H140</f>
        <v>52071.170000000006</v>
      </c>
      <c r="H136" s="76">
        <f>'[64]2016 свод'!I140</f>
        <v>11318.15</v>
      </c>
      <c r="I136" s="76">
        <f>'[64]2016 свод'!J140</f>
        <v>8781.27</v>
      </c>
      <c r="J136" s="76">
        <f>'[64]2016 свод'!K140</f>
        <v>10711.55</v>
      </c>
      <c r="K136" s="76">
        <f>'[64]2016 свод'!L140</f>
        <v>1314.18</v>
      </c>
      <c r="L136" s="76">
        <f>'[64]2016 свод'!M140</f>
        <v>49876.54</v>
      </c>
      <c r="M136" s="76">
        <f>'[64]2016 свод'!N140</f>
        <v>0</v>
      </c>
      <c r="N136" s="76">
        <f>'[64]2016 свод'!O140</f>
        <v>0</v>
      </c>
      <c r="O136" s="76">
        <f>'[64]2016 свод'!P140</f>
        <v>0</v>
      </c>
      <c r="P136" s="76">
        <f>'[64]2016 свод'!Q140</f>
        <v>0</v>
      </c>
      <c r="Q136" s="76">
        <f>'[64]2016 свод'!R140</f>
        <v>0</v>
      </c>
      <c r="R136" s="76">
        <f>'[64]2016 свод'!S140</f>
        <v>0</v>
      </c>
      <c r="S136" s="76">
        <f>'[64]2016 свод'!T140</f>
        <v>0</v>
      </c>
      <c r="T136" s="76">
        <f>'[64]2016 свод'!U140</f>
        <v>0</v>
      </c>
      <c r="U136" s="76">
        <f>'[64]2016 свод'!V140</f>
        <v>0</v>
      </c>
      <c r="V136" s="76">
        <f>'[64]2016 свод'!W140</f>
        <v>0</v>
      </c>
      <c r="W136" s="76">
        <f>'[64]2016 свод'!X140</f>
        <v>0</v>
      </c>
      <c r="X136" s="76">
        <f>'[64]2016 свод'!Y140</f>
        <v>0</v>
      </c>
      <c r="Y136" s="76">
        <f>'[64]2016 свод'!Z140</f>
        <v>0</v>
      </c>
      <c r="Z136" s="76">
        <f>'[64]2016 свод'!AA140</f>
        <v>0</v>
      </c>
      <c r="AA136" s="76">
        <f>'[64]2016 свод'!AB140</f>
        <v>1519.33</v>
      </c>
      <c r="AB136" s="76">
        <f>'[64]2016 свод'!AC140</f>
        <v>0</v>
      </c>
      <c r="AC136" s="76">
        <f>'[64]2016 свод'!AD140</f>
        <v>146694.93</v>
      </c>
      <c r="AD136" s="77">
        <f t="shared" si="10"/>
        <v>145175.6</v>
      </c>
      <c r="AE136" s="36">
        <f t="shared" si="11"/>
        <v>0</v>
      </c>
      <c r="AF136" s="36">
        <f t="shared" si="12"/>
        <v>0</v>
      </c>
      <c r="AG136" s="78"/>
    </row>
    <row r="137" spans="1:33" ht="11.85" hidden="1" customHeight="1">
      <c r="A137" s="23">
        <v>1</v>
      </c>
      <c r="B137" s="92" t="str">
        <f>'[64]2016 свод'!C141</f>
        <v>2137.  Медосмотр водителей АУП</v>
      </c>
      <c r="C137" s="74" t="str">
        <f>'[64]2016 свод'!D141</f>
        <v>13.3</v>
      </c>
      <c r="D137" s="80">
        <f>'[64]2016 свод'!E141</f>
        <v>26</v>
      </c>
      <c r="E137" s="74" t="str">
        <f>'[64]2016 свод'!F141</f>
        <v>5.8.</v>
      </c>
      <c r="F137" s="76">
        <f>'[64]2016 свод'!G141</f>
        <v>699.93</v>
      </c>
      <c r="G137" s="76">
        <f>'[64]2016 свод'!H141</f>
        <v>3549.7400000000002</v>
      </c>
      <c r="H137" s="76">
        <f>'[64]2016 свод'!I141</f>
        <v>666.23</v>
      </c>
      <c r="I137" s="76">
        <f>'[64]2016 свод'!J141</f>
        <v>521.46</v>
      </c>
      <c r="J137" s="76">
        <f>'[64]2016 свод'!K141</f>
        <v>674.9</v>
      </c>
      <c r="K137" s="76">
        <f>'[64]2016 свод'!L141</f>
        <v>75.819999999999993</v>
      </c>
      <c r="L137" s="76">
        <f>'[64]2016 свод'!M141</f>
        <v>2514.8000000000002</v>
      </c>
      <c r="M137" s="76">
        <f>'[64]2016 свод'!N141</f>
        <v>0</v>
      </c>
      <c r="N137" s="76">
        <f>'[64]2016 свод'!O141</f>
        <v>0</v>
      </c>
      <c r="O137" s="76">
        <f>'[64]2016 свод'!P141</f>
        <v>0</v>
      </c>
      <c r="P137" s="76">
        <f>'[64]2016 свод'!Q141</f>
        <v>0</v>
      </c>
      <c r="Q137" s="76">
        <f>'[64]2016 свод'!R141</f>
        <v>0</v>
      </c>
      <c r="R137" s="76">
        <f>'[64]2016 свод'!S141</f>
        <v>0</v>
      </c>
      <c r="S137" s="76">
        <f>'[64]2016 свод'!T141</f>
        <v>0</v>
      </c>
      <c r="T137" s="76">
        <f>'[64]2016 свод'!U141</f>
        <v>0</v>
      </c>
      <c r="U137" s="76">
        <f>'[64]2016 свод'!V141</f>
        <v>0</v>
      </c>
      <c r="V137" s="76">
        <f>'[64]2016 свод'!W141</f>
        <v>0</v>
      </c>
      <c r="W137" s="76">
        <f>'[64]2016 свод'!X141</f>
        <v>0</v>
      </c>
      <c r="X137" s="76">
        <f>'[64]2016 свод'!Y141</f>
        <v>0</v>
      </c>
      <c r="Y137" s="76">
        <f>'[64]2016 свод'!Z141</f>
        <v>0</v>
      </c>
      <c r="Z137" s="76">
        <f>'[64]2016 свод'!AA141</f>
        <v>0</v>
      </c>
      <c r="AA137" s="76">
        <f>'[64]2016 свод'!AB141</f>
        <v>47.12</v>
      </c>
      <c r="AB137" s="76">
        <f>'[64]2016 свод'!AC141</f>
        <v>0</v>
      </c>
      <c r="AC137" s="76">
        <f>'[64]2016 свод'!AD141</f>
        <v>8750</v>
      </c>
      <c r="AD137" s="77">
        <f t="shared" si="10"/>
        <v>8702.8799999999992</v>
      </c>
      <c r="AE137" s="36">
        <f t="shared" si="11"/>
        <v>0</v>
      </c>
      <c r="AF137" s="36">
        <f t="shared" si="12"/>
        <v>0</v>
      </c>
      <c r="AG137" s="78"/>
    </row>
    <row r="138" spans="1:33" s="81" customFormat="1" ht="11.85" hidden="1" customHeight="1">
      <c r="A138" s="23">
        <v>1</v>
      </c>
      <c r="B138" s="92" t="str">
        <f>'[64]2016 свод'!C142</f>
        <v>2138. Компенсация фактически понесенных затрат по мобильной связи (АУП)</v>
      </c>
      <c r="C138" s="74" t="str">
        <f>'[64]2016 свод'!D142</f>
        <v>13.3</v>
      </c>
      <c r="D138" s="80">
        <f>'[64]2016 свод'!E142</f>
        <v>26</v>
      </c>
      <c r="E138" s="74" t="str">
        <f>'[64]2016 свод'!F142</f>
        <v>5.16.</v>
      </c>
      <c r="F138" s="76">
        <f>'[64]2016 свод'!G142</f>
        <v>-18.440000000000001</v>
      </c>
      <c r="G138" s="76">
        <f>'[64]2016 свод'!H142</f>
        <v>-76.59</v>
      </c>
      <c r="H138" s="76">
        <f>'[64]2016 свод'!I142</f>
        <v>-18.989999999999998</v>
      </c>
      <c r="I138" s="76">
        <f>'[64]2016 свод'!J142</f>
        <v>-14.25</v>
      </c>
      <c r="J138" s="76">
        <f>'[64]2016 свод'!K142</f>
        <v>-17</v>
      </c>
      <c r="K138" s="76">
        <f>'[64]2016 свод'!L142</f>
        <v>-2.29</v>
      </c>
      <c r="L138" s="76">
        <f>'[64]2016 свод'!M142</f>
        <v>-80.19</v>
      </c>
      <c r="M138" s="76">
        <f>'[64]2016 свод'!N142</f>
        <v>0</v>
      </c>
      <c r="N138" s="76">
        <f>'[64]2016 свод'!O142</f>
        <v>0</v>
      </c>
      <c r="O138" s="76">
        <f>'[64]2016 свод'!P142</f>
        <v>0</v>
      </c>
      <c r="P138" s="76">
        <f>'[64]2016 свод'!Q142</f>
        <v>0</v>
      </c>
      <c r="Q138" s="76">
        <f>'[64]2016 свод'!R142</f>
        <v>0</v>
      </c>
      <c r="R138" s="76">
        <f>'[64]2016 свод'!S142</f>
        <v>0</v>
      </c>
      <c r="S138" s="76">
        <f>'[64]2016 свод'!T142</f>
        <v>0</v>
      </c>
      <c r="T138" s="76">
        <f>'[64]2016 свод'!U142</f>
        <v>0</v>
      </c>
      <c r="U138" s="76">
        <f>'[64]2016 свод'!V142</f>
        <v>0</v>
      </c>
      <c r="V138" s="76">
        <f>'[64]2016 свод'!W142</f>
        <v>0</v>
      </c>
      <c r="W138" s="76">
        <f>'[64]2016 свод'!X142</f>
        <v>0</v>
      </c>
      <c r="X138" s="76">
        <f>'[64]2016 свод'!Y142</f>
        <v>0</v>
      </c>
      <c r="Y138" s="76">
        <f>'[64]2016 свод'!Z142</f>
        <v>0</v>
      </c>
      <c r="Z138" s="76">
        <f>'[64]2016 свод'!AA142</f>
        <v>0</v>
      </c>
      <c r="AA138" s="76">
        <f>'[64]2016 свод'!AB142</f>
        <v>-2.27</v>
      </c>
      <c r="AB138" s="76">
        <f>'[64]2016 свод'!AC142</f>
        <v>0</v>
      </c>
      <c r="AC138" s="76">
        <f>'[64]2016 свод'!AD142</f>
        <v>-230.01999999999998</v>
      </c>
      <c r="AD138" s="77">
        <f t="shared" si="10"/>
        <v>-227.74999999999997</v>
      </c>
      <c r="AE138" s="36">
        <f t="shared" si="11"/>
        <v>0</v>
      </c>
      <c r="AF138" s="36">
        <f t="shared" si="12"/>
        <v>0</v>
      </c>
      <c r="AG138" s="78"/>
    </row>
    <row r="139" spans="1:33" s="81" customFormat="1" ht="11.85" hidden="1" customHeight="1">
      <c r="A139" s="23">
        <v>1</v>
      </c>
      <c r="B139" s="92" t="str">
        <f>'[64]2016 свод'!C143</f>
        <v>2139. Услуги связи (интернет)</v>
      </c>
      <c r="C139" s="74" t="str">
        <f>'[64]2016 свод'!D143</f>
        <v>13.3</v>
      </c>
      <c r="D139" s="80">
        <f>'[64]2016 свод'!E143</f>
        <v>26</v>
      </c>
      <c r="E139" s="74" t="str">
        <f>'[64]2016 свод'!F143</f>
        <v>5.16.</v>
      </c>
      <c r="F139" s="76">
        <f>'[64]2016 свод'!G143</f>
        <v>20021.23</v>
      </c>
      <c r="G139" s="76">
        <f>'[64]2016 свод'!H143</f>
        <v>102104.41999999998</v>
      </c>
      <c r="H139" s="76">
        <f>'[64]2016 свод'!I143</f>
        <v>19792</v>
      </c>
      <c r="I139" s="76">
        <f>'[64]2016 свод'!J143</f>
        <v>16104.63</v>
      </c>
      <c r="J139" s="76">
        <f>'[64]2016 свод'!K143</f>
        <v>19918.689999999999</v>
      </c>
      <c r="K139" s="76">
        <f>'[64]2016 свод'!L143</f>
        <v>2272.85</v>
      </c>
      <c r="L139" s="76">
        <f>'[64]2016 свод'!M143</f>
        <v>91529.39</v>
      </c>
      <c r="M139" s="76">
        <f>'[64]2016 свод'!N143</f>
        <v>0</v>
      </c>
      <c r="N139" s="76">
        <f>'[64]2016 свод'!O143</f>
        <v>0</v>
      </c>
      <c r="O139" s="76">
        <f>'[64]2016 свод'!P143</f>
        <v>0</v>
      </c>
      <c r="P139" s="76">
        <f>'[64]2016 свод'!Q143</f>
        <v>0</v>
      </c>
      <c r="Q139" s="76">
        <f>'[64]2016 свод'!R143</f>
        <v>0</v>
      </c>
      <c r="R139" s="76">
        <f>'[64]2016 свод'!S143</f>
        <v>0</v>
      </c>
      <c r="S139" s="76">
        <f>'[64]2016 свод'!T143</f>
        <v>0</v>
      </c>
      <c r="T139" s="76">
        <f>'[64]2016 свод'!U143</f>
        <v>0</v>
      </c>
      <c r="U139" s="76">
        <f>'[64]2016 свод'!V143</f>
        <v>0</v>
      </c>
      <c r="V139" s="76">
        <f>'[64]2016 свод'!W143</f>
        <v>0</v>
      </c>
      <c r="W139" s="76">
        <f>'[64]2016 свод'!X143</f>
        <v>0</v>
      </c>
      <c r="X139" s="76">
        <f>'[64]2016 свод'!Y143</f>
        <v>0</v>
      </c>
      <c r="Y139" s="76">
        <f>'[64]2016 свод'!Z143</f>
        <v>0</v>
      </c>
      <c r="Z139" s="76">
        <f>'[64]2016 свод'!AA143</f>
        <v>0</v>
      </c>
      <c r="AA139" s="76">
        <f>'[64]2016 свод'!AB143</f>
        <v>2416.42</v>
      </c>
      <c r="AB139" s="76">
        <f>'[64]2016 свод'!AC143</f>
        <v>0</v>
      </c>
      <c r="AC139" s="76">
        <f>'[64]2016 свод'!AD143</f>
        <v>274159.62999999995</v>
      </c>
      <c r="AD139" s="77">
        <f t="shared" si="10"/>
        <v>271743.20999999996</v>
      </c>
      <c r="AE139" s="36">
        <f t="shared" si="11"/>
        <v>0</v>
      </c>
      <c r="AF139" s="36">
        <f t="shared" si="12"/>
        <v>0</v>
      </c>
      <c r="AG139" s="78"/>
    </row>
    <row r="140" spans="1:33" s="81" customFormat="1" ht="11.85" hidden="1" customHeight="1">
      <c r="A140" s="23">
        <v>1</v>
      </c>
      <c r="B140" s="92" t="str">
        <f>'[64]2016 свод'!C144</f>
        <v>2141. Взносы в Объединение работодателей</v>
      </c>
      <c r="C140" s="74" t="str">
        <f>'[64]2016 свод'!D144</f>
        <v>13.3</v>
      </c>
      <c r="D140" s="80">
        <f>'[64]2016 свод'!E144</f>
        <v>26</v>
      </c>
      <c r="E140" s="74" t="str">
        <f>'[64]2016 свод'!F144</f>
        <v>5.20.</v>
      </c>
      <c r="F140" s="76">
        <f>'[64]2016 свод'!G144</f>
        <v>10711.3</v>
      </c>
      <c r="G140" s="76">
        <f>'[64]2016 свод'!H144</f>
        <v>50169.990000000005</v>
      </c>
      <c r="H140" s="76">
        <f>'[64]2016 свод'!I144</f>
        <v>10219.98</v>
      </c>
      <c r="I140" s="76">
        <f>'[64]2016 свод'!J144</f>
        <v>7852.35</v>
      </c>
      <c r="J140" s="76">
        <f>'[64]2016 свод'!K144</f>
        <v>9586.31</v>
      </c>
      <c r="K140" s="76">
        <f>'[64]2016 свод'!L144</f>
        <v>1359.88</v>
      </c>
      <c r="L140" s="76">
        <f>'[64]2016 свод'!M144</f>
        <v>40718.479999999996</v>
      </c>
      <c r="M140" s="76">
        <f>'[64]2016 свод'!N144</f>
        <v>0</v>
      </c>
      <c r="N140" s="76">
        <f>'[64]2016 свод'!O144</f>
        <v>0</v>
      </c>
      <c r="O140" s="76">
        <f>'[64]2016 свод'!P144</f>
        <v>0</v>
      </c>
      <c r="P140" s="76">
        <f>'[64]2016 свод'!Q144</f>
        <v>0</v>
      </c>
      <c r="Q140" s="76">
        <f>'[64]2016 свод'!R144</f>
        <v>0</v>
      </c>
      <c r="R140" s="76">
        <f>'[64]2016 свод'!S144</f>
        <v>0</v>
      </c>
      <c r="S140" s="76">
        <f>'[64]2016 свод'!T144</f>
        <v>0</v>
      </c>
      <c r="T140" s="76">
        <f>'[64]2016 свод'!U144</f>
        <v>0</v>
      </c>
      <c r="U140" s="76">
        <f>'[64]2016 свод'!V144</f>
        <v>0</v>
      </c>
      <c r="V140" s="76">
        <f>'[64]2016 свод'!W144</f>
        <v>0</v>
      </c>
      <c r="W140" s="76">
        <f>'[64]2016 свод'!X144</f>
        <v>0</v>
      </c>
      <c r="X140" s="76">
        <f>'[64]2016 свод'!Y144</f>
        <v>0</v>
      </c>
      <c r="Y140" s="76">
        <f>'[64]2016 свод'!Z144</f>
        <v>0</v>
      </c>
      <c r="Z140" s="76">
        <f>'[64]2016 свод'!AA144</f>
        <v>0</v>
      </c>
      <c r="AA140" s="76">
        <f>'[64]2016 свод'!AB144</f>
        <v>631.71</v>
      </c>
      <c r="AB140" s="76">
        <f>'[64]2016 свод'!AC144</f>
        <v>0</v>
      </c>
      <c r="AC140" s="76">
        <f>'[64]2016 свод'!AD144</f>
        <v>131250</v>
      </c>
      <c r="AD140" s="77">
        <f t="shared" si="10"/>
        <v>130618.29000000001</v>
      </c>
      <c r="AE140" s="36">
        <f t="shared" si="11"/>
        <v>0</v>
      </c>
      <c r="AF140" s="36">
        <f t="shared" si="12"/>
        <v>0</v>
      </c>
      <c r="AG140" s="78"/>
    </row>
    <row r="141" spans="1:33" s="81" customFormat="1" ht="11.85" hidden="1" customHeight="1">
      <c r="A141" s="23">
        <v>1</v>
      </c>
      <c r="B141" s="92" t="str">
        <f>'[64]2016 свод'!C145</f>
        <v>2142. Прочие услуги  сторонних организаций</v>
      </c>
      <c r="C141" s="74" t="str">
        <f>'[64]2016 свод'!D145</f>
        <v>13.3</v>
      </c>
      <c r="D141" s="80">
        <f>'[64]2016 свод'!E145</f>
        <v>26</v>
      </c>
      <c r="E141" s="74" t="str">
        <f>'[64]2016 свод'!F145</f>
        <v>5.8.</v>
      </c>
      <c r="F141" s="76">
        <f>'[64]2016 свод'!G145</f>
        <v>6501.84</v>
      </c>
      <c r="G141" s="76">
        <f>'[64]2016 свод'!H145</f>
        <v>28741.559999999998</v>
      </c>
      <c r="H141" s="76">
        <f>'[64]2016 свод'!I145</f>
        <v>6536.57</v>
      </c>
      <c r="I141" s="76">
        <f>'[64]2016 свод'!J145</f>
        <v>5096.6400000000003</v>
      </c>
      <c r="J141" s="76">
        <f>'[64]2016 свод'!K145</f>
        <v>6193.89</v>
      </c>
      <c r="K141" s="76">
        <f>'[64]2016 свод'!L145</f>
        <v>794.65</v>
      </c>
      <c r="L141" s="76">
        <f>'[64]2016 свод'!M145</f>
        <v>26729.96</v>
      </c>
      <c r="M141" s="76">
        <f>'[64]2016 свод'!N145</f>
        <v>0</v>
      </c>
      <c r="N141" s="76">
        <f>'[64]2016 свод'!O145</f>
        <v>0</v>
      </c>
      <c r="O141" s="76">
        <f>'[64]2016 свод'!P145</f>
        <v>0</v>
      </c>
      <c r="P141" s="76">
        <f>'[64]2016 свод'!Q145</f>
        <v>0</v>
      </c>
      <c r="Q141" s="76">
        <f>'[64]2016 свод'!R145</f>
        <v>0</v>
      </c>
      <c r="R141" s="76">
        <f>'[64]2016 свод'!S145</f>
        <v>0</v>
      </c>
      <c r="S141" s="76">
        <f>'[64]2016 свод'!T145</f>
        <v>0</v>
      </c>
      <c r="T141" s="76">
        <f>'[64]2016 свод'!U145</f>
        <v>0</v>
      </c>
      <c r="U141" s="76">
        <f>'[64]2016 свод'!V145</f>
        <v>0</v>
      </c>
      <c r="V141" s="76">
        <f>'[64]2016 свод'!W145</f>
        <v>0</v>
      </c>
      <c r="W141" s="76">
        <f>'[64]2016 свод'!X145</f>
        <v>0</v>
      </c>
      <c r="X141" s="76">
        <f>'[64]2016 свод'!Y145</f>
        <v>0</v>
      </c>
      <c r="Y141" s="76">
        <f>'[64]2016 свод'!Z145</f>
        <v>0</v>
      </c>
      <c r="Z141" s="76">
        <f>'[64]2016 свод'!AA145</f>
        <v>0</v>
      </c>
      <c r="AA141" s="76">
        <f>'[64]2016 свод'!AB145</f>
        <v>647.03</v>
      </c>
      <c r="AB141" s="76">
        <f>'[64]2016 свод'!AC145</f>
        <v>0</v>
      </c>
      <c r="AC141" s="76">
        <f>'[64]2016 свод'!AD145</f>
        <v>81242.139999999985</v>
      </c>
      <c r="AD141" s="77">
        <f t="shared" si="10"/>
        <v>80595.109999999986</v>
      </c>
      <c r="AE141" s="36">
        <f t="shared" si="11"/>
        <v>0</v>
      </c>
      <c r="AF141" s="36">
        <f t="shared" si="12"/>
        <v>0</v>
      </c>
      <c r="AG141" s="78"/>
    </row>
    <row r="142" spans="1:33" s="81" customFormat="1" ht="11.85" hidden="1" customHeight="1">
      <c r="A142" s="23">
        <v>1</v>
      </c>
      <c r="B142" s="92" t="str">
        <f>'[64]2016 свод'!C146</f>
        <v>2201. Зарплата АУП</v>
      </c>
      <c r="C142" s="74" t="str">
        <f>'[64]2016 свод'!D146</f>
        <v>3.3</v>
      </c>
      <c r="D142" s="80">
        <f>'[64]2016 свод'!E146</f>
        <v>26</v>
      </c>
      <c r="E142" s="74" t="str">
        <f>'[64]2016 свод'!F146</f>
        <v>5.1.1.</v>
      </c>
      <c r="F142" s="76">
        <f>'[64]2016 свод'!G146</f>
        <v>2848920.52</v>
      </c>
      <c r="G142" s="76">
        <f>'[64]2016 свод'!H146</f>
        <v>13955015.149999999</v>
      </c>
      <c r="H142" s="76">
        <f>'[64]2016 свод'!I146</f>
        <v>2832829.6</v>
      </c>
      <c r="I142" s="76">
        <f>'[64]2016 свод'!J146</f>
        <v>2311653.77</v>
      </c>
      <c r="J142" s="76">
        <f>'[64]2016 свод'!K146</f>
        <v>2806396.92</v>
      </c>
      <c r="K142" s="76">
        <f>'[64]2016 свод'!L146</f>
        <v>334773.40000000002</v>
      </c>
      <c r="L142" s="76">
        <f>'[64]2016 свод'!M146</f>
        <v>12737677.18</v>
      </c>
      <c r="M142" s="76">
        <f>'[64]2016 свод'!N146</f>
        <v>0</v>
      </c>
      <c r="N142" s="76">
        <f>'[64]2016 свод'!O146</f>
        <v>0</v>
      </c>
      <c r="O142" s="76">
        <f>'[64]2016 свод'!P146</f>
        <v>0</v>
      </c>
      <c r="P142" s="76">
        <f>'[64]2016 свод'!Q146</f>
        <v>0</v>
      </c>
      <c r="Q142" s="76">
        <f>'[64]2016 свод'!R146</f>
        <v>0</v>
      </c>
      <c r="R142" s="76">
        <f>'[64]2016 свод'!S146</f>
        <v>0</v>
      </c>
      <c r="S142" s="76">
        <f>'[64]2016 свод'!T146</f>
        <v>0</v>
      </c>
      <c r="T142" s="76">
        <f>'[64]2016 свод'!U146</f>
        <v>0</v>
      </c>
      <c r="U142" s="76">
        <f>'[64]2016 свод'!V146</f>
        <v>0</v>
      </c>
      <c r="V142" s="76">
        <f>'[64]2016 свод'!W146</f>
        <v>0</v>
      </c>
      <c r="W142" s="76">
        <f>'[64]2016 свод'!X146</f>
        <v>0</v>
      </c>
      <c r="X142" s="76">
        <f>'[64]2016 свод'!Y146</f>
        <v>0</v>
      </c>
      <c r="Y142" s="76">
        <f>'[64]2016 свод'!Z146</f>
        <v>0</v>
      </c>
      <c r="Z142" s="76">
        <f>'[64]2016 свод'!AA146</f>
        <v>0</v>
      </c>
      <c r="AA142" s="76">
        <f>'[64]2016 свод'!AB146</f>
        <v>333169.01</v>
      </c>
      <c r="AB142" s="76">
        <f>'[64]2016 свод'!AC146</f>
        <v>0</v>
      </c>
      <c r="AC142" s="76">
        <f>'[64]2016 свод'!AD146</f>
        <v>38160435.549999997</v>
      </c>
      <c r="AD142" s="77">
        <f t="shared" si="10"/>
        <v>37827266.539999999</v>
      </c>
      <c r="AE142" s="36">
        <f t="shared" si="11"/>
        <v>0</v>
      </c>
      <c r="AF142" s="36">
        <f t="shared" si="12"/>
        <v>0</v>
      </c>
      <c r="AG142" s="78"/>
    </row>
    <row r="143" spans="1:33" s="81" customFormat="1" ht="11.85" hidden="1" customHeight="1">
      <c r="A143" s="23">
        <v>1</v>
      </c>
      <c r="B143" s="92" t="str">
        <f>'[64]2016 свод'!C147</f>
        <v>2204. Страховые взносы НС  (АУП)</v>
      </c>
      <c r="C143" s="74" t="str">
        <f>'[64]2016 свод'!D147</f>
        <v>4.3</v>
      </c>
      <c r="D143" s="80">
        <f>'[64]2016 свод'!E147</f>
        <v>26</v>
      </c>
      <c r="E143" s="74" t="str">
        <f>'[64]2016 свод'!F147</f>
        <v>5.5.</v>
      </c>
      <c r="F143" s="76">
        <f>'[64]2016 свод'!G147</f>
        <v>5735.95</v>
      </c>
      <c r="G143" s="76">
        <f>'[64]2016 свод'!H147</f>
        <v>28066.720000000005</v>
      </c>
      <c r="H143" s="76">
        <f>'[64]2016 свод'!I147</f>
        <v>5706.6</v>
      </c>
      <c r="I143" s="76">
        <f>'[64]2016 свод'!J147</f>
        <v>4661.93</v>
      </c>
      <c r="J143" s="76">
        <f>'[64]2016 свод'!K147</f>
        <v>5650.89</v>
      </c>
      <c r="K143" s="76">
        <f>'[64]2016 свод'!L147</f>
        <v>676.47</v>
      </c>
      <c r="L143" s="76">
        <f>'[64]2016 свод'!M147</f>
        <v>25538.66</v>
      </c>
      <c r="M143" s="76">
        <f>'[64]2016 свод'!N147</f>
        <v>0</v>
      </c>
      <c r="N143" s="76">
        <f>'[64]2016 свод'!O147</f>
        <v>0</v>
      </c>
      <c r="O143" s="76">
        <f>'[64]2016 свод'!P147</f>
        <v>0</v>
      </c>
      <c r="P143" s="76">
        <f>'[64]2016 свод'!Q147</f>
        <v>0</v>
      </c>
      <c r="Q143" s="76">
        <f>'[64]2016 свод'!R147</f>
        <v>0</v>
      </c>
      <c r="R143" s="76">
        <f>'[64]2016 свод'!S147</f>
        <v>0</v>
      </c>
      <c r="S143" s="76">
        <f>'[64]2016 свод'!T147</f>
        <v>0</v>
      </c>
      <c r="T143" s="76">
        <f>'[64]2016 свод'!U147</f>
        <v>0</v>
      </c>
      <c r="U143" s="76">
        <f>'[64]2016 свод'!V147</f>
        <v>0</v>
      </c>
      <c r="V143" s="76">
        <f>'[64]2016 свод'!W147</f>
        <v>0</v>
      </c>
      <c r="W143" s="76">
        <f>'[64]2016 свод'!X147</f>
        <v>0</v>
      </c>
      <c r="X143" s="76">
        <f>'[64]2016 свод'!Y147</f>
        <v>0</v>
      </c>
      <c r="Y143" s="76">
        <f>'[64]2016 свод'!Z147</f>
        <v>0</v>
      </c>
      <c r="Z143" s="76">
        <f>'[64]2016 свод'!AA147</f>
        <v>0</v>
      </c>
      <c r="AA143" s="76">
        <f>'[64]2016 свод'!AB147</f>
        <v>675.09</v>
      </c>
      <c r="AB143" s="76">
        <f>'[64]2016 свод'!AC147</f>
        <v>0</v>
      </c>
      <c r="AC143" s="76">
        <f>'[64]2016 свод'!AD147</f>
        <v>76712.31</v>
      </c>
      <c r="AD143" s="77">
        <f t="shared" si="10"/>
        <v>76037.22</v>
      </c>
      <c r="AE143" s="36">
        <f t="shared" si="11"/>
        <v>0</v>
      </c>
      <c r="AF143" s="36">
        <f t="shared" si="12"/>
        <v>0</v>
      </c>
      <c r="AG143" s="78"/>
    </row>
    <row r="144" spans="1:33" s="81" customFormat="1" ht="11.85" hidden="1" customHeight="1">
      <c r="A144" s="23">
        <v>1</v>
      </c>
      <c r="B144" s="92" t="str">
        <f>'[64]2016 свод'!C148</f>
        <v>2205. Командировочные расходы</v>
      </c>
      <c r="C144" s="74" t="str">
        <f>'[64]2016 свод'!D148</f>
        <v>13.3</v>
      </c>
      <c r="D144" s="80">
        <f>'[64]2016 свод'!E148</f>
        <v>26</v>
      </c>
      <c r="E144" s="74" t="str">
        <f>'[64]2016 свод'!F148</f>
        <v>5.12.</v>
      </c>
      <c r="F144" s="76">
        <f>'[64]2016 свод'!G148</f>
        <v>37022.28</v>
      </c>
      <c r="G144" s="76">
        <f>'[64]2016 свод'!H148</f>
        <v>174659.08</v>
      </c>
      <c r="H144" s="76">
        <f>'[64]2016 свод'!I148</f>
        <v>38124.019999999997</v>
      </c>
      <c r="I144" s="76">
        <f>'[64]2016 свод'!J148</f>
        <v>30029.53</v>
      </c>
      <c r="J144" s="76">
        <f>'[64]2016 свод'!K148</f>
        <v>35753.410000000003</v>
      </c>
      <c r="K144" s="76">
        <f>'[64]2016 свод'!L148</f>
        <v>4734.49</v>
      </c>
      <c r="L144" s="76">
        <f>'[64]2016 свод'!M148</f>
        <v>148554.18</v>
      </c>
      <c r="M144" s="76">
        <f>'[64]2016 свод'!N148</f>
        <v>0</v>
      </c>
      <c r="N144" s="76">
        <f>'[64]2016 свод'!O148</f>
        <v>0</v>
      </c>
      <c r="O144" s="76">
        <f>'[64]2016 свод'!P148</f>
        <v>0</v>
      </c>
      <c r="P144" s="76">
        <f>'[64]2016 свод'!Q148</f>
        <v>0</v>
      </c>
      <c r="Q144" s="76">
        <f>'[64]2016 свод'!R148</f>
        <v>0</v>
      </c>
      <c r="R144" s="76">
        <f>'[64]2016 свод'!S148</f>
        <v>0</v>
      </c>
      <c r="S144" s="76">
        <f>'[64]2016 свод'!T148</f>
        <v>0</v>
      </c>
      <c r="T144" s="76">
        <f>'[64]2016 свод'!U148</f>
        <v>0</v>
      </c>
      <c r="U144" s="76">
        <f>'[64]2016 свод'!V148</f>
        <v>0</v>
      </c>
      <c r="V144" s="76">
        <f>'[64]2016 свод'!W148</f>
        <v>0</v>
      </c>
      <c r="W144" s="76">
        <f>'[64]2016 свод'!X148</f>
        <v>0</v>
      </c>
      <c r="X144" s="76">
        <f>'[64]2016 свод'!Y148</f>
        <v>0</v>
      </c>
      <c r="Y144" s="76">
        <f>'[64]2016 свод'!Z148</f>
        <v>0</v>
      </c>
      <c r="Z144" s="76">
        <f>'[64]2016 свод'!AA148</f>
        <v>0</v>
      </c>
      <c r="AA144" s="76">
        <f>'[64]2016 свод'!AB148</f>
        <v>2672.55</v>
      </c>
      <c r="AB144" s="76">
        <f>'[64]2016 свод'!AC148</f>
        <v>0</v>
      </c>
      <c r="AC144" s="76">
        <f>'[64]2016 свод'!AD148</f>
        <v>471549.53999999992</v>
      </c>
      <c r="AD144" s="77">
        <f t="shared" si="10"/>
        <v>468876.98999999993</v>
      </c>
      <c r="AE144" s="36">
        <f t="shared" si="11"/>
        <v>0</v>
      </c>
      <c r="AF144" s="36">
        <f t="shared" si="12"/>
        <v>0</v>
      </c>
      <c r="AG144" s="78"/>
    </row>
    <row r="145" spans="1:33" s="81" customFormat="1" ht="11.85" hidden="1" customHeight="1">
      <c r="A145" s="23">
        <v>1</v>
      </c>
      <c r="B145" s="92" t="str">
        <f>'[64]2016 свод'!C149</f>
        <v>2207. Страховые взносы во внебюджетные фонды (АУП)</v>
      </c>
      <c r="C145" s="74" t="str">
        <f>'[64]2016 свод'!D149</f>
        <v>4.3</v>
      </c>
      <c r="D145" s="80">
        <f>'[64]2016 свод'!E149</f>
        <v>26</v>
      </c>
      <c r="E145" s="74" t="str">
        <f>'[64]2016 свод'!F149</f>
        <v>5.5.</v>
      </c>
      <c r="F145" s="76">
        <f>'[64]2016 свод'!G149</f>
        <v>728926.29</v>
      </c>
      <c r="G145" s="76">
        <f>'[64]2016 свод'!H149</f>
        <v>3598984.69</v>
      </c>
      <c r="H145" s="76">
        <f>'[64]2016 свод'!I149</f>
        <v>723105.53</v>
      </c>
      <c r="I145" s="76">
        <f>'[64]2016 свод'!J149</f>
        <v>591773.81000000006</v>
      </c>
      <c r="J145" s="76">
        <f>'[64]2016 свод'!K149</f>
        <v>720546.66</v>
      </c>
      <c r="K145" s="76">
        <f>'[64]2016 свод'!L149</f>
        <v>84785.46</v>
      </c>
      <c r="L145" s="76">
        <f>'[64]2016 свод'!M149</f>
        <v>3306800.75</v>
      </c>
      <c r="M145" s="76">
        <f>'[64]2016 свод'!N149</f>
        <v>0</v>
      </c>
      <c r="N145" s="76">
        <f>'[64]2016 свод'!O149</f>
        <v>0</v>
      </c>
      <c r="O145" s="76">
        <f>'[64]2016 свод'!P149</f>
        <v>0</v>
      </c>
      <c r="P145" s="76">
        <f>'[64]2016 свод'!Q149</f>
        <v>0</v>
      </c>
      <c r="Q145" s="76">
        <f>'[64]2016 свод'!R149</f>
        <v>0</v>
      </c>
      <c r="R145" s="76">
        <f>'[64]2016 свод'!S149</f>
        <v>0</v>
      </c>
      <c r="S145" s="76">
        <f>'[64]2016 свод'!T149</f>
        <v>0</v>
      </c>
      <c r="T145" s="76">
        <f>'[64]2016 свод'!U149</f>
        <v>0</v>
      </c>
      <c r="U145" s="76">
        <f>'[64]2016 свод'!V149</f>
        <v>0</v>
      </c>
      <c r="V145" s="76">
        <f>'[64]2016 свод'!W149</f>
        <v>0</v>
      </c>
      <c r="W145" s="76">
        <f>'[64]2016 свод'!X149</f>
        <v>0</v>
      </c>
      <c r="X145" s="76">
        <f>'[64]2016 свод'!Y149</f>
        <v>0</v>
      </c>
      <c r="Y145" s="76">
        <f>'[64]2016 свод'!Z149</f>
        <v>0</v>
      </c>
      <c r="Z145" s="76">
        <f>'[64]2016 свод'!AA149</f>
        <v>0</v>
      </c>
      <c r="AA145" s="76">
        <f>'[64]2016 свод'!AB149</f>
        <v>87209.12</v>
      </c>
      <c r="AB145" s="76">
        <f>'[64]2016 свод'!AC149</f>
        <v>0</v>
      </c>
      <c r="AC145" s="76">
        <f>'[64]2016 свод'!AD149</f>
        <v>9842132.3100000005</v>
      </c>
      <c r="AD145" s="77">
        <f t="shared" si="10"/>
        <v>9754923.1900000013</v>
      </c>
      <c r="AE145" s="36">
        <f t="shared" si="11"/>
        <v>0</v>
      </c>
      <c r="AF145" s="36">
        <f t="shared" si="12"/>
        <v>0</v>
      </c>
      <c r="AG145" s="78"/>
    </row>
    <row r="146" spans="1:33" ht="11.85" hidden="1" customHeight="1">
      <c r="A146" s="23">
        <v>1</v>
      </c>
      <c r="B146" s="92" t="str">
        <f>'[64]2016 свод'!C150</f>
        <v>2210. Повышение квалификации</v>
      </c>
      <c r="C146" s="74" t="str">
        <f>'[64]2016 свод'!D150</f>
        <v>13.3</v>
      </c>
      <c r="D146" s="80">
        <f>'[64]2016 свод'!E150</f>
        <v>26</v>
      </c>
      <c r="E146" s="74" t="str">
        <f>'[64]2016 свод'!F150</f>
        <v>5.17.</v>
      </c>
      <c r="F146" s="76">
        <f>'[64]2016 свод'!G150</f>
        <v>10849.32</v>
      </c>
      <c r="G146" s="76">
        <f>'[64]2016 свод'!H150</f>
        <v>58637.52</v>
      </c>
      <c r="H146" s="76">
        <f>'[64]2016 свод'!I150</f>
        <v>10344.129999999999</v>
      </c>
      <c r="I146" s="76">
        <f>'[64]2016 свод'!J150</f>
        <v>8596.7999999999993</v>
      </c>
      <c r="J146" s="76">
        <f>'[64]2016 свод'!K150</f>
        <v>10913.77</v>
      </c>
      <c r="K146" s="76">
        <f>'[64]2016 свод'!L150</f>
        <v>1129.8599999999999</v>
      </c>
      <c r="L146" s="76">
        <f>'[64]2016 свод'!M150</f>
        <v>52537.47</v>
      </c>
      <c r="M146" s="76">
        <f>'[64]2016 свод'!N150</f>
        <v>0</v>
      </c>
      <c r="N146" s="76">
        <f>'[64]2016 свод'!O150</f>
        <v>0</v>
      </c>
      <c r="O146" s="76">
        <f>'[64]2016 свод'!P150</f>
        <v>0</v>
      </c>
      <c r="P146" s="76">
        <f>'[64]2016 свод'!Q150</f>
        <v>0</v>
      </c>
      <c r="Q146" s="76">
        <f>'[64]2016 свод'!R150</f>
        <v>0</v>
      </c>
      <c r="R146" s="76">
        <f>'[64]2016 свод'!S150</f>
        <v>0</v>
      </c>
      <c r="S146" s="76">
        <f>'[64]2016 свод'!T150</f>
        <v>0</v>
      </c>
      <c r="T146" s="76">
        <f>'[64]2016 свод'!U150</f>
        <v>0</v>
      </c>
      <c r="U146" s="76">
        <f>'[64]2016 свод'!V150</f>
        <v>0</v>
      </c>
      <c r="V146" s="76">
        <f>'[64]2016 свод'!W150</f>
        <v>0</v>
      </c>
      <c r="W146" s="76">
        <f>'[64]2016 свод'!X150</f>
        <v>0</v>
      </c>
      <c r="X146" s="76">
        <f>'[64]2016 свод'!Y150</f>
        <v>0</v>
      </c>
      <c r="Y146" s="76">
        <f>'[64]2016 свод'!Z150</f>
        <v>0</v>
      </c>
      <c r="Z146" s="76">
        <f>'[64]2016 свод'!AA150</f>
        <v>0</v>
      </c>
      <c r="AA146" s="76">
        <f>'[64]2016 свод'!AB150</f>
        <v>1371.12</v>
      </c>
      <c r="AB146" s="76">
        <f>'[64]2016 свод'!AC150</f>
        <v>0</v>
      </c>
      <c r="AC146" s="76">
        <f>'[64]2016 свод'!AD150</f>
        <v>154379.99</v>
      </c>
      <c r="AD146" s="77">
        <f t="shared" si="10"/>
        <v>153008.87</v>
      </c>
      <c r="AE146" s="36">
        <f t="shared" si="11"/>
        <v>0</v>
      </c>
      <c r="AF146" s="36">
        <f t="shared" si="12"/>
        <v>0</v>
      </c>
      <c r="AG146" s="78"/>
    </row>
    <row r="147" spans="1:33" ht="11.85" hidden="1" customHeight="1">
      <c r="A147" s="23">
        <v>1</v>
      </c>
      <c r="B147" s="92" t="str">
        <f>'[64]2016 свод'!C151</f>
        <v>2211. Страхование имущества (упр)</v>
      </c>
      <c r="C147" s="74" t="str">
        <f>'[64]2016 свод'!D151</f>
        <v>10.3</v>
      </c>
      <c r="D147" s="80">
        <f>'[64]2016 свод'!E151</f>
        <v>26</v>
      </c>
      <c r="E147" s="74" t="str">
        <f>'[64]2016 свод'!F151</f>
        <v>5.6.</v>
      </c>
      <c r="F147" s="76">
        <f>'[64]2016 свод'!G151</f>
        <v>1492.57</v>
      </c>
      <c r="G147" s="76">
        <f>'[64]2016 свод'!H151</f>
        <v>7454.3400000000011</v>
      </c>
      <c r="H147" s="76">
        <f>'[64]2016 свод'!I151</f>
        <v>1467.65</v>
      </c>
      <c r="I147" s="76">
        <f>'[64]2016 свод'!J151</f>
        <v>1186.48</v>
      </c>
      <c r="J147" s="76">
        <f>'[64]2016 свод'!K151</f>
        <v>1467.43</v>
      </c>
      <c r="K147" s="76">
        <f>'[64]2016 свод'!L151</f>
        <v>169.32</v>
      </c>
      <c r="L147" s="76">
        <f>'[64]2016 свод'!M151</f>
        <v>6793.25</v>
      </c>
      <c r="M147" s="76">
        <f>'[64]2016 свод'!N151</f>
        <v>0</v>
      </c>
      <c r="N147" s="76">
        <f>'[64]2016 свод'!O151</f>
        <v>0</v>
      </c>
      <c r="O147" s="76">
        <f>'[64]2016 свод'!P151</f>
        <v>0</v>
      </c>
      <c r="P147" s="76">
        <f>'[64]2016 свод'!Q151</f>
        <v>0</v>
      </c>
      <c r="Q147" s="76">
        <f>'[64]2016 свод'!R151</f>
        <v>0</v>
      </c>
      <c r="R147" s="76">
        <f>'[64]2016 свод'!S151</f>
        <v>0</v>
      </c>
      <c r="S147" s="76">
        <f>'[64]2016 свод'!T151</f>
        <v>0</v>
      </c>
      <c r="T147" s="76">
        <f>'[64]2016 свод'!U151</f>
        <v>0</v>
      </c>
      <c r="U147" s="76">
        <f>'[64]2016 свод'!V151</f>
        <v>0</v>
      </c>
      <c r="V147" s="76">
        <f>'[64]2016 свод'!W151</f>
        <v>0</v>
      </c>
      <c r="W147" s="76">
        <f>'[64]2016 свод'!X151</f>
        <v>0</v>
      </c>
      <c r="X147" s="76">
        <f>'[64]2016 свод'!Y151</f>
        <v>0</v>
      </c>
      <c r="Y147" s="76">
        <f>'[64]2016 свод'!Z151</f>
        <v>0</v>
      </c>
      <c r="Z147" s="76">
        <f>'[64]2016 свод'!AA151</f>
        <v>0</v>
      </c>
      <c r="AA147" s="76">
        <f>'[64]2016 свод'!AB151</f>
        <v>163.56</v>
      </c>
      <c r="AB147" s="76">
        <f>'[64]2016 свод'!AC151</f>
        <v>0</v>
      </c>
      <c r="AC147" s="76">
        <f>'[64]2016 свод'!AD151</f>
        <v>20194.600000000002</v>
      </c>
      <c r="AD147" s="77">
        <f t="shared" si="10"/>
        <v>20031.04</v>
      </c>
      <c r="AE147" s="36">
        <f t="shared" si="11"/>
        <v>0</v>
      </c>
      <c r="AF147" s="36">
        <f t="shared" si="12"/>
        <v>0</v>
      </c>
      <c r="AG147" s="78"/>
    </row>
    <row r="148" spans="1:33" ht="11.85" hidden="1" customHeight="1">
      <c r="A148" s="23">
        <v>1</v>
      </c>
      <c r="B148" s="92" t="str">
        <f>'[64]2016 свод'!C152</f>
        <v>2212. Добровольное  страхование работников от НС (упр)</v>
      </c>
      <c r="C148" s="74" t="str">
        <f>'[64]2016 свод'!D152</f>
        <v>10.3</v>
      </c>
      <c r="D148" s="80">
        <f>'[64]2016 свод'!E152</f>
        <v>26</v>
      </c>
      <c r="E148" s="74" t="str">
        <f>'[64]2016 свод'!F152</f>
        <v>5.6.</v>
      </c>
      <c r="F148" s="76">
        <f>'[64]2016 свод'!G152</f>
        <v>924.13</v>
      </c>
      <c r="G148" s="76">
        <f>'[64]2016 свод'!H152</f>
        <v>5133.0599999999995</v>
      </c>
      <c r="H148" s="76">
        <f>'[64]2016 свод'!I152</f>
        <v>865.16</v>
      </c>
      <c r="I148" s="76">
        <f>'[64]2016 свод'!J152</f>
        <v>731.27</v>
      </c>
      <c r="J148" s="76">
        <f>'[64]2016 свод'!K152</f>
        <v>943.6</v>
      </c>
      <c r="K148" s="76">
        <f>'[64]2016 свод'!L152</f>
        <v>91.67</v>
      </c>
      <c r="L148" s="76">
        <f>'[64]2016 свод'!M152</f>
        <v>4854.09</v>
      </c>
      <c r="M148" s="76">
        <f>'[64]2016 свод'!N152</f>
        <v>0</v>
      </c>
      <c r="N148" s="76">
        <f>'[64]2016 свод'!O152</f>
        <v>0</v>
      </c>
      <c r="O148" s="76">
        <f>'[64]2016 свод'!P152</f>
        <v>0</v>
      </c>
      <c r="P148" s="76">
        <f>'[64]2016 свод'!Q152</f>
        <v>0</v>
      </c>
      <c r="Q148" s="76">
        <f>'[64]2016 свод'!R152</f>
        <v>0</v>
      </c>
      <c r="R148" s="76">
        <f>'[64]2016 свод'!S152</f>
        <v>0</v>
      </c>
      <c r="S148" s="76">
        <f>'[64]2016 свод'!T152</f>
        <v>0</v>
      </c>
      <c r="T148" s="76">
        <f>'[64]2016 свод'!U152</f>
        <v>0</v>
      </c>
      <c r="U148" s="76">
        <f>'[64]2016 свод'!V152</f>
        <v>0</v>
      </c>
      <c r="V148" s="76">
        <f>'[64]2016 свод'!W152</f>
        <v>0</v>
      </c>
      <c r="W148" s="76">
        <f>'[64]2016 свод'!X152</f>
        <v>0</v>
      </c>
      <c r="X148" s="76">
        <f>'[64]2016 свод'!Y152</f>
        <v>0</v>
      </c>
      <c r="Y148" s="76">
        <f>'[64]2016 свод'!Z152</f>
        <v>0</v>
      </c>
      <c r="Z148" s="76">
        <f>'[64]2016 свод'!AA152</f>
        <v>0</v>
      </c>
      <c r="AA148" s="76">
        <f>'[64]2016 свод'!AB152</f>
        <v>133.72</v>
      </c>
      <c r="AB148" s="76">
        <f>'[64]2016 свод'!AC152</f>
        <v>0</v>
      </c>
      <c r="AC148" s="76">
        <f>'[64]2016 свод'!AD152</f>
        <v>13676.699999999999</v>
      </c>
      <c r="AD148" s="77">
        <f t="shared" si="10"/>
        <v>13542.98</v>
      </c>
      <c r="AE148" s="36">
        <f t="shared" si="11"/>
        <v>0</v>
      </c>
      <c r="AF148" s="36">
        <f t="shared" si="12"/>
        <v>0</v>
      </c>
      <c r="AG148" s="78"/>
    </row>
    <row r="149" spans="1:33" ht="11.85" hidden="1" customHeight="1">
      <c r="A149" s="23"/>
      <c r="B149" s="92" t="str">
        <f>'[64]2016 свод'!C153</f>
        <v>2213. Добровольное медицинское страхование работников(упр)</v>
      </c>
      <c r="C149" s="74" t="str">
        <f>'[64]2016 свод'!D153</f>
        <v>10.3</v>
      </c>
      <c r="D149" s="80">
        <f>'[64]2016 свод'!E153</f>
        <v>26</v>
      </c>
      <c r="E149" s="74" t="str">
        <f>'[64]2016 свод'!F153</f>
        <v>5.6.</v>
      </c>
      <c r="F149" s="76">
        <f>'[64]2016 свод'!G153</f>
        <v>5886.87</v>
      </c>
      <c r="G149" s="76">
        <f>'[64]2016 свод'!H153</f>
        <v>32698.690000000002</v>
      </c>
      <c r="H149" s="76">
        <f>'[64]2016 свод'!I153</f>
        <v>5511.27</v>
      </c>
      <c r="I149" s="76">
        <f>'[64]2016 свод'!J153</f>
        <v>4658.38</v>
      </c>
      <c r="J149" s="76">
        <f>'[64]2016 свод'!K153</f>
        <v>6010.87</v>
      </c>
      <c r="K149" s="76">
        <f>'[64]2016 свод'!L153</f>
        <v>583.91999999999996</v>
      </c>
      <c r="L149" s="76">
        <f>'[64]2016 свод'!M153</f>
        <v>30921.48</v>
      </c>
      <c r="M149" s="76">
        <f>'[64]2016 свод'!N153</f>
        <v>0</v>
      </c>
      <c r="N149" s="76">
        <f>'[64]2016 свод'!O153</f>
        <v>0</v>
      </c>
      <c r="O149" s="76">
        <f>'[64]2016 свод'!P153</f>
        <v>0</v>
      </c>
      <c r="P149" s="76">
        <f>'[64]2016 свод'!Q153</f>
        <v>0</v>
      </c>
      <c r="Q149" s="76">
        <f>'[64]2016 свод'!R153</f>
        <v>0</v>
      </c>
      <c r="R149" s="76">
        <f>'[64]2016 свод'!S153</f>
        <v>0</v>
      </c>
      <c r="S149" s="76">
        <f>'[64]2016 свод'!T153</f>
        <v>0</v>
      </c>
      <c r="T149" s="76">
        <f>'[64]2016 свод'!U153</f>
        <v>0</v>
      </c>
      <c r="U149" s="76">
        <f>'[64]2016 свод'!V153</f>
        <v>0</v>
      </c>
      <c r="V149" s="76">
        <f>'[64]2016 свод'!W153</f>
        <v>0</v>
      </c>
      <c r="W149" s="76">
        <f>'[64]2016 свод'!X153</f>
        <v>0</v>
      </c>
      <c r="X149" s="76">
        <f>'[64]2016 свод'!Y153</f>
        <v>0</v>
      </c>
      <c r="Y149" s="76">
        <f>'[64]2016 свод'!Z153</f>
        <v>0</v>
      </c>
      <c r="Z149" s="76">
        <f>'[64]2016 свод'!AA153</f>
        <v>0</v>
      </c>
      <c r="AA149" s="76">
        <f>'[64]2016 свод'!AB153</f>
        <v>851.83</v>
      </c>
      <c r="AB149" s="76">
        <f>'[64]2016 свод'!AC153</f>
        <v>0</v>
      </c>
      <c r="AC149" s="76">
        <f>'[64]2016 свод'!AD153</f>
        <v>87123.31</v>
      </c>
      <c r="AD149" s="77"/>
      <c r="AE149" s="36"/>
      <c r="AF149" s="36"/>
      <c r="AG149" s="78"/>
    </row>
    <row r="150" spans="1:33" ht="11.85" hidden="1" customHeight="1">
      <c r="A150" s="23"/>
      <c r="B150" s="92" t="str">
        <f>'[64]2016 свод'!C154</f>
        <v>2214. Прочие выплаты работникам (льготный проезд)</v>
      </c>
      <c r="C150" s="74" t="str">
        <f>'[64]2016 свод'!D154</f>
        <v>12.3</v>
      </c>
      <c r="D150" s="80">
        <f>'[64]2016 свод'!E154</f>
        <v>26</v>
      </c>
      <c r="E150" s="74" t="str">
        <f>'[64]2016 свод'!F154</f>
        <v>5.2.</v>
      </c>
      <c r="F150" s="76">
        <f>'[64]2016 свод'!G154</f>
        <v>39006.69</v>
      </c>
      <c r="G150" s="76">
        <f>'[64]2016 свод'!H154</f>
        <v>203761.54</v>
      </c>
      <c r="H150" s="76">
        <f>'[64]2016 свод'!I154</f>
        <v>38162.49</v>
      </c>
      <c r="I150" s="76">
        <f>'[64]2016 свод'!J154</f>
        <v>31577.759999999998</v>
      </c>
      <c r="J150" s="76">
        <f>'[64]2016 свод'!K154</f>
        <v>39350.480000000003</v>
      </c>
      <c r="K150" s="76">
        <f>'[64]2016 свод'!L154</f>
        <v>4564.68</v>
      </c>
      <c r="L150" s="76">
        <f>'[64]2016 свод'!M154</f>
        <v>161736.67000000001</v>
      </c>
      <c r="M150" s="76">
        <f>'[64]2016 свод'!N154</f>
        <v>0</v>
      </c>
      <c r="N150" s="76">
        <f>'[64]2016 свод'!O154</f>
        <v>0</v>
      </c>
      <c r="O150" s="76">
        <f>'[64]2016 свод'!P154</f>
        <v>0</v>
      </c>
      <c r="P150" s="76">
        <f>'[64]2016 свод'!Q154</f>
        <v>0</v>
      </c>
      <c r="Q150" s="76">
        <f>'[64]2016 свод'!R154</f>
        <v>0</v>
      </c>
      <c r="R150" s="76">
        <f>'[64]2016 свод'!S154</f>
        <v>0</v>
      </c>
      <c r="S150" s="76">
        <f>'[64]2016 свод'!T154</f>
        <v>0</v>
      </c>
      <c r="T150" s="76">
        <f>'[64]2016 свод'!U154</f>
        <v>0</v>
      </c>
      <c r="U150" s="76">
        <f>'[64]2016 свод'!V154</f>
        <v>0</v>
      </c>
      <c r="V150" s="76">
        <f>'[64]2016 свод'!W154</f>
        <v>0</v>
      </c>
      <c r="W150" s="76">
        <f>'[64]2016 свод'!X154</f>
        <v>0</v>
      </c>
      <c r="X150" s="76">
        <f>'[64]2016 свод'!Y154</f>
        <v>0</v>
      </c>
      <c r="Y150" s="76">
        <f>'[64]2016 свод'!Z154</f>
        <v>0</v>
      </c>
      <c r="Z150" s="76">
        <f>'[64]2016 свод'!AA154</f>
        <v>0</v>
      </c>
      <c r="AA150" s="76">
        <f>'[64]2016 свод'!AB154</f>
        <v>4201.71</v>
      </c>
      <c r="AB150" s="76">
        <f>'[64]2016 свод'!AC154</f>
        <v>0</v>
      </c>
      <c r="AC150" s="76">
        <f>'[64]2016 свод'!AD154</f>
        <v>522362.02000000008</v>
      </c>
      <c r="AD150" s="77"/>
      <c r="AE150" s="36"/>
      <c r="AF150" s="36"/>
      <c r="AG150" s="78"/>
    </row>
    <row r="151" spans="1:33" ht="11.85" hidden="1" customHeight="1">
      <c r="A151" s="23"/>
      <c r="B151" s="92" t="str">
        <f>'[64]2016 свод'!C155</f>
        <v>2218. Расходы на охрану труда</v>
      </c>
      <c r="C151" s="74" t="str">
        <f>'[64]2016 свод'!D155</f>
        <v>13.3</v>
      </c>
      <c r="D151" s="80">
        <f>'[64]2016 свод'!E155</f>
        <v>26</v>
      </c>
      <c r="E151" s="74" t="str">
        <f>'[64]2016 свод'!F155</f>
        <v>5.20.</v>
      </c>
      <c r="F151" s="76">
        <f>'[64]2016 свод'!G155</f>
        <v>4722.0600000000004</v>
      </c>
      <c r="G151" s="76">
        <f>'[64]2016 свод'!H155</f>
        <v>22160.43</v>
      </c>
      <c r="H151" s="76">
        <f>'[64]2016 свод'!I155</f>
        <v>4990.53</v>
      </c>
      <c r="I151" s="76">
        <f>'[64]2016 свод'!J155</f>
        <v>3914.48</v>
      </c>
      <c r="J151" s="76">
        <f>'[64]2016 свод'!K155</f>
        <v>4593.76</v>
      </c>
      <c r="K151" s="76">
        <f>'[64]2016 свод'!L155</f>
        <v>616.32000000000005</v>
      </c>
      <c r="L151" s="76">
        <f>'[64]2016 свод'!M155</f>
        <v>18886.080000000002</v>
      </c>
      <c r="M151" s="76">
        <f>'[64]2016 свод'!N155</f>
        <v>0</v>
      </c>
      <c r="N151" s="76">
        <f>'[64]2016 свод'!O155</f>
        <v>0</v>
      </c>
      <c r="O151" s="76">
        <f>'[64]2016 свод'!P155</f>
        <v>0</v>
      </c>
      <c r="P151" s="76">
        <f>'[64]2016 свод'!Q155</f>
        <v>0</v>
      </c>
      <c r="Q151" s="76">
        <f>'[64]2016 свод'!R155</f>
        <v>0</v>
      </c>
      <c r="R151" s="76">
        <f>'[64]2016 свод'!S155</f>
        <v>0</v>
      </c>
      <c r="S151" s="76">
        <f>'[64]2016 свод'!T155</f>
        <v>0</v>
      </c>
      <c r="T151" s="76">
        <f>'[64]2016 свод'!U155</f>
        <v>0</v>
      </c>
      <c r="U151" s="76">
        <f>'[64]2016 свод'!V155</f>
        <v>0</v>
      </c>
      <c r="V151" s="76">
        <f>'[64]2016 свод'!W155</f>
        <v>0</v>
      </c>
      <c r="W151" s="76">
        <f>'[64]2016 свод'!X155</f>
        <v>0</v>
      </c>
      <c r="X151" s="76">
        <f>'[64]2016 свод'!Y155</f>
        <v>0</v>
      </c>
      <c r="Y151" s="76">
        <f>'[64]2016 свод'!Z155</f>
        <v>0</v>
      </c>
      <c r="Z151" s="76">
        <f>'[64]2016 свод'!AA155</f>
        <v>0</v>
      </c>
      <c r="AA151" s="76">
        <f>'[64]2016 свод'!AB155</f>
        <v>274.33</v>
      </c>
      <c r="AB151" s="76">
        <f>'[64]2016 свод'!AC155</f>
        <v>0</v>
      </c>
      <c r="AC151" s="76">
        <f>'[64]2016 свод'!AD155</f>
        <v>60157.990000000005</v>
      </c>
      <c r="AD151" s="77"/>
      <c r="AE151" s="36"/>
      <c r="AF151" s="36"/>
      <c r="AG151" s="78"/>
    </row>
    <row r="152" spans="1:33" ht="11.85" hidden="1" customHeight="1">
      <c r="A152" s="23"/>
      <c r="B152" s="92" t="str">
        <f>'[64]2016 свод'!C156</f>
        <v>2219. Спецодежда и СИЗ (Основная)</v>
      </c>
      <c r="C152" s="74" t="str">
        <f>'[64]2016 свод'!D156</f>
        <v>13.3</v>
      </c>
      <c r="D152" s="80">
        <f>'[64]2016 свод'!E156</f>
        <v>26</v>
      </c>
      <c r="E152" s="74" t="str">
        <f>'[64]2016 свод'!F156</f>
        <v>5.13.</v>
      </c>
      <c r="F152" s="76">
        <f>'[64]2016 свод'!G156</f>
        <v>5967.7</v>
      </c>
      <c r="G152" s="76">
        <f>'[64]2016 свод'!H156</f>
        <v>29240.09</v>
      </c>
      <c r="H152" s="76">
        <f>'[64]2016 свод'!I156</f>
        <v>5780.17</v>
      </c>
      <c r="I152" s="76">
        <f>'[64]2016 свод'!J156</f>
        <v>4543.9799999999996</v>
      </c>
      <c r="J152" s="76">
        <f>'[64]2016 свод'!K156</f>
        <v>5630.72</v>
      </c>
      <c r="K152" s="76">
        <f>'[64]2016 свод'!L156</f>
        <v>730.94</v>
      </c>
      <c r="L152" s="76">
        <f>'[64]2016 свод'!M156</f>
        <v>23452.2</v>
      </c>
      <c r="M152" s="76">
        <f>'[64]2016 свод'!N156</f>
        <v>0</v>
      </c>
      <c r="N152" s="76">
        <f>'[64]2016 свод'!O156</f>
        <v>0</v>
      </c>
      <c r="O152" s="76">
        <f>'[64]2016 свод'!P156</f>
        <v>0</v>
      </c>
      <c r="P152" s="76">
        <f>'[64]2016 свод'!Q156</f>
        <v>0</v>
      </c>
      <c r="Q152" s="76">
        <f>'[64]2016 свод'!R156</f>
        <v>0</v>
      </c>
      <c r="R152" s="76">
        <f>'[64]2016 свод'!S156</f>
        <v>0</v>
      </c>
      <c r="S152" s="76">
        <f>'[64]2016 свод'!T156</f>
        <v>0</v>
      </c>
      <c r="T152" s="76">
        <f>'[64]2016 свод'!U156</f>
        <v>0</v>
      </c>
      <c r="U152" s="76">
        <f>'[64]2016 свод'!V156</f>
        <v>0</v>
      </c>
      <c r="V152" s="76">
        <f>'[64]2016 свод'!W156</f>
        <v>0</v>
      </c>
      <c r="W152" s="76">
        <f>'[64]2016 свод'!X156</f>
        <v>0</v>
      </c>
      <c r="X152" s="76">
        <f>'[64]2016 свод'!Y156</f>
        <v>0</v>
      </c>
      <c r="Y152" s="76">
        <f>'[64]2016 свод'!Z156</f>
        <v>0</v>
      </c>
      <c r="Z152" s="76">
        <f>'[64]2016 свод'!AA156</f>
        <v>0</v>
      </c>
      <c r="AA152" s="76">
        <f>'[64]2016 свод'!AB156</f>
        <v>401.36</v>
      </c>
      <c r="AB152" s="76">
        <f>'[64]2016 свод'!AC156</f>
        <v>0</v>
      </c>
      <c r="AC152" s="76">
        <f>'[64]2016 свод'!AD156</f>
        <v>75747.16</v>
      </c>
      <c r="AD152" s="77"/>
      <c r="AE152" s="36"/>
      <c r="AF152" s="36"/>
      <c r="AG152" s="78"/>
    </row>
    <row r="153" spans="1:33" ht="11.85" hidden="1" customHeight="1">
      <c r="A153" s="23"/>
      <c r="B153" s="92" t="str">
        <f>'[64]2016 свод'!C157</f>
        <v>2236. Расходные материалы для содержания орг.техники</v>
      </c>
      <c r="C153" s="74" t="str">
        <f>'[64]2016 свод'!D157</f>
        <v>9.3</v>
      </c>
      <c r="D153" s="80">
        <f>'[64]2016 свод'!E157</f>
        <v>26</v>
      </c>
      <c r="E153" s="74" t="str">
        <f>'[64]2016 свод'!F157</f>
        <v>5.13.</v>
      </c>
      <c r="F153" s="76">
        <f>'[64]2016 свод'!G157</f>
        <v>8925.9500000000007</v>
      </c>
      <c r="G153" s="76">
        <f>'[64]2016 свод'!H157</f>
        <v>43685.07</v>
      </c>
      <c r="H153" s="76">
        <f>'[64]2016 свод'!I157</f>
        <v>8721.5499999999993</v>
      </c>
      <c r="I153" s="76">
        <f>'[64]2016 свод'!J157</f>
        <v>7015.91</v>
      </c>
      <c r="J153" s="76">
        <f>'[64]2016 свод'!K157</f>
        <v>8642.08</v>
      </c>
      <c r="K153" s="76">
        <f>'[64]2016 свод'!L157</f>
        <v>1010.85</v>
      </c>
      <c r="L153" s="76">
        <f>'[64]2016 свод'!M157</f>
        <v>40517.18</v>
      </c>
      <c r="M153" s="76">
        <f>'[64]2016 свод'!N157</f>
        <v>0</v>
      </c>
      <c r="N153" s="76">
        <f>'[64]2016 свод'!O157</f>
        <v>0</v>
      </c>
      <c r="O153" s="76">
        <f>'[64]2016 свод'!P157</f>
        <v>0</v>
      </c>
      <c r="P153" s="76">
        <f>'[64]2016 свод'!Q157</f>
        <v>0</v>
      </c>
      <c r="Q153" s="76">
        <f>'[64]2016 свод'!R157</f>
        <v>0</v>
      </c>
      <c r="R153" s="76">
        <f>'[64]2016 свод'!S157</f>
        <v>0</v>
      </c>
      <c r="S153" s="76">
        <f>'[64]2016 свод'!T157</f>
        <v>0</v>
      </c>
      <c r="T153" s="76">
        <f>'[64]2016 свод'!U157</f>
        <v>0</v>
      </c>
      <c r="U153" s="76">
        <f>'[64]2016 свод'!V157</f>
        <v>0</v>
      </c>
      <c r="V153" s="76">
        <f>'[64]2016 свод'!W157</f>
        <v>0</v>
      </c>
      <c r="W153" s="76">
        <f>'[64]2016 свод'!X157</f>
        <v>0</v>
      </c>
      <c r="X153" s="76">
        <f>'[64]2016 свод'!Y157</f>
        <v>0</v>
      </c>
      <c r="Y153" s="76">
        <f>'[64]2016 свод'!Z157</f>
        <v>0</v>
      </c>
      <c r="Z153" s="76">
        <f>'[64]2016 свод'!AA157</f>
        <v>0</v>
      </c>
      <c r="AA153" s="76">
        <f>'[64]2016 свод'!AB157</f>
        <v>1046.8800000000001</v>
      </c>
      <c r="AB153" s="76">
        <f>'[64]2016 свод'!AC157</f>
        <v>0</v>
      </c>
      <c r="AC153" s="76">
        <f>'[64]2016 свод'!AD157</f>
        <v>119565.47000000003</v>
      </c>
      <c r="AD153" s="77"/>
      <c r="AE153" s="36"/>
      <c r="AF153" s="36"/>
      <c r="AG153" s="78"/>
    </row>
    <row r="154" spans="1:33" ht="11.85" hidden="1" customHeight="1">
      <c r="A154" s="23"/>
      <c r="B154" s="92" t="str">
        <f>'[64]2016 свод'!C158</f>
        <v>2237. Резерв на оплату отпусков</v>
      </c>
      <c r="C154" s="74" t="e">
        <f>'[64]2016 свод'!D158</f>
        <v>#N/A</v>
      </c>
      <c r="D154" s="80">
        <f>'[64]2016 свод'!E158</f>
        <v>26</v>
      </c>
      <c r="E154" s="74" t="s">
        <v>183</v>
      </c>
      <c r="F154" s="76">
        <f>'[64]2016 свод'!G158</f>
        <v>73080.259999999995</v>
      </c>
      <c r="G154" s="76">
        <f>'[64]2016 свод'!H158</f>
        <v>317506.3</v>
      </c>
      <c r="H154" s="76">
        <f>'[64]2016 свод'!I158</f>
        <v>74044.08</v>
      </c>
      <c r="I154" s="76">
        <f>'[64]2016 свод'!J158</f>
        <v>64207.02</v>
      </c>
      <c r="J154" s="76">
        <f>'[64]2016 свод'!K158</f>
        <v>71691.73</v>
      </c>
      <c r="K154" s="76">
        <f>'[64]2016 свод'!L158</f>
        <v>10295.469999999999</v>
      </c>
      <c r="L154" s="76">
        <f>'[64]2016 свод'!M158</f>
        <v>271658.73</v>
      </c>
      <c r="M154" s="76">
        <f>'[64]2016 свод'!N158</f>
        <v>0</v>
      </c>
      <c r="N154" s="76">
        <f>'[64]2016 свод'!O158</f>
        <v>0</v>
      </c>
      <c r="O154" s="76">
        <f>'[64]2016 свод'!P158</f>
        <v>0</v>
      </c>
      <c r="P154" s="76">
        <f>'[64]2016 свод'!Q158</f>
        <v>0</v>
      </c>
      <c r="Q154" s="76">
        <f>'[64]2016 свод'!R158</f>
        <v>0</v>
      </c>
      <c r="R154" s="76">
        <f>'[64]2016 свод'!S158</f>
        <v>0</v>
      </c>
      <c r="S154" s="76">
        <f>'[64]2016 свод'!T158</f>
        <v>0</v>
      </c>
      <c r="T154" s="76">
        <f>'[64]2016 свод'!U158</f>
        <v>0</v>
      </c>
      <c r="U154" s="76">
        <f>'[64]2016 свод'!V158</f>
        <v>0</v>
      </c>
      <c r="V154" s="76">
        <f>'[64]2016 свод'!W158</f>
        <v>0</v>
      </c>
      <c r="W154" s="76">
        <f>'[64]2016 свод'!X158</f>
        <v>0</v>
      </c>
      <c r="X154" s="76">
        <f>'[64]2016 свод'!Y158</f>
        <v>0</v>
      </c>
      <c r="Y154" s="76">
        <f>'[64]2016 свод'!Z158</f>
        <v>0</v>
      </c>
      <c r="Z154" s="76">
        <f>'[64]2016 свод'!AA158</f>
        <v>0</v>
      </c>
      <c r="AA154" s="76">
        <f>'[64]2016 свод'!AB158</f>
        <v>12138.66</v>
      </c>
      <c r="AB154" s="76">
        <f>'[64]2016 свод'!AC158</f>
        <v>0</v>
      </c>
      <c r="AC154" s="76">
        <f>'[64]2016 свод'!AD158</f>
        <v>894622.25</v>
      </c>
      <c r="AD154" s="77"/>
      <c r="AE154" s="36"/>
      <c r="AF154" s="36"/>
      <c r="AG154" s="78"/>
    </row>
    <row r="155" spans="1:33" ht="11.85" hidden="1" customHeight="1">
      <c r="A155" s="23"/>
      <c r="B155" s="92" t="str">
        <f>'[64]2016 свод'!C159</f>
        <v>2301. Амортизация ООС</v>
      </c>
      <c r="C155" s="74" t="str">
        <f>'[64]2016 свод'!D159</f>
        <v>5.3</v>
      </c>
      <c r="D155" s="80">
        <f>'[64]2016 свод'!E159</f>
        <v>26</v>
      </c>
      <c r="E155" s="74" t="str">
        <f>'[64]2016 свод'!F159</f>
        <v>5.18.</v>
      </c>
      <c r="F155" s="76">
        <f>'[64]2016 свод'!G159</f>
        <v>633098.11</v>
      </c>
      <c r="G155" s="76">
        <f>'[64]2016 свод'!H159</f>
        <v>2978386.72</v>
      </c>
      <c r="H155" s="76">
        <f>'[64]2016 свод'!I159</f>
        <v>629373.91</v>
      </c>
      <c r="I155" s="76">
        <f>'[64]2016 свод'!J159</f>
        <v>496927.53</v>
      </c>
      <c r="J155" s="76">
        <f>'[64]2016 свод'!K159</f>
        <v>601607.31000000006</v>
      </c>
      <c r="K155" s="76">
        <f>'[64]2016 свод'!L159</f>
        <v>78523.77</v>
      </c>
      <c r="L155" s="76">
        <f>'[64]2016 свод'!M159</f>
        <v>2397306.02</v>
      </c>
      <c r="M155" s="76">
        <f>'[64]2016 свод'!N159</f>
        <v>0</v>
      </c>
      <c r="N155" s="76">
        <f>'[64]2016 свод'!O159</f>
        <v>0</v>
      </c>
      <c r="O155" s="76">
        <f>'[64]2016 свод'!P159</f>
        <v>0</v>
      </c>
      <c r="P155" s="76">
        <f>'[64]2016 свод'!Q159</f>
        <v>0</v>
      </c>
      <c r="Q155" s="76">
        <f>'[64]2016 свод'!R159</f>
        <v>0</v>
      </c>
      <c r="R155" s="76">
        <f>'[64]2016 свод'!S159</f>
        <v>0</v>
      </c>
      <c r="S155" s="76">
        <f>'[64]2016 свод'!T159</f>
        <v>0</v>
      </c>
      <c r="T155" s="76">
        <f>'[64]2016 свод'!U159</f>
        <v>0</v>
      </c>
      <c r="U155" s="76">
        <f>'[64]2016 свод'!V159</f>
        <v>0</v>
      </c>
      <c r="V155" s="76">
        <f>'[64]2016 свод'!W159</f>
        <v>0</v>
      </c>
      <c r="W155" s="76">
        <f>'[64]2016 свод'!X159</f>
        <v>0</v>
      </c>
      <c r="X155" s="76">
        <f>'[64]2016 свод'!Y159</f>
        <v>0</v>
      </c>
      <c r="Y155" s="76">
        <f>'[64]2016 свод'!Z159</f>
        <v>0</v>
      </c>
      <c r="Z155" s="76">
        <f>'[64]2016 свод'!AA159</f>
        <v>0</v>
      </c>
      <c r="AA155" s="76">
        <f>'[64]2016 свод'!AB159</f>
        <v>53510.59</v>
      </c>
      <c r="AB155" s="76">
        <f>'[64]2016 свод'!AC159</f>
        <v>0</v>
      </c>
      <c r="AC155" s="76">
        <f>'[64]2016 свод'!AD159</f>
        <v>7868733.959999999</v>
      </c>
      <c r="AD155" s="77"/>
      <c r="AE155" s="36"/>
      <c r="AF155" s="36"/>
      <c r="AG155" s="78"/>
    </row>
    <row r="156" spans="1:33" ht="11.85" hidden="1" customHeight="1">
      <c r="A156" s="23"/>
      <c r="B156" s="92" t="str">
        <f>'[64]2016 свод'!C160</f>
        <v>2301н. Амортизация ООС не принимаемая к НУ</v>
      </c>
      <c r="C156" s="74" t="str">
        <f>'[64]2016 свод'!D160</f>
        <v>5.3</v>
      </c>
      <c r="D156" s="80">
        <f>'[64]2016 свод'!E160</f>
        <v>26</v>
      </c>
      <c r="E156" s="74" t="str">
        <f>'[64]2016 свод'!F160</f>
        <v>5.18.</v>
      </c>
      <c r="F156" s="76">
        <f>'[64]2016 свод'!G160</f>
        <v>49852.11</v>
      </c>
      <c r="G156" s="76">
        <f>'[64]2016 свод'!H160</f>
        <v>255986.24</v>
      </c>
      <c r="H156" s="76">
        <f>'[64]2016 свод'!I160</f>
        <v>48983.89</v>
      </c>
      <c r="I156" s="76">
        <f>'[64]2016 свод'!J160</f>
        <v>39335.19</v>
      </c>
      <c r="J156" s="76">
        <f>'[64]2016 свод'!K160</f>
        <v>49157.39</v>
      </c>
      <c r="K156" s="76">
        <f>'[64]2016 свод'!L160</f>
        <v>5559.19</v>
      </c>
      <c r="L156" s="76">
        <f>'[64]2016 свод'!M160</f>
        <v>222743.46</v>
      </c>
      <c r="M156" s="76">
        <f>'[64]2016 свод'!N160</f>
        <v>0</v>
      </c>
      <c r="N156" s="76">
        <f>'[64]2016 свод'!O160</f>
        <v>0</v>
      </c>
      <c r="O156" s="76">
        <f>'[64]2016 свод'!P160</f>
        <v>0</v>
      </c>
      <c r="P156" s="76">
        <f>'[64]2016 свод'!Q160</f>
        <v>0</v>
      </c>
      <c r="Q156" s="76">
        <f>'[64]2016 свод'!R160</f>
        <v>0</v>
      </c>
      <c r="R156" s="76">
        <f>'[64]2016 свод'!S160</f>
        <v>0</v>
      </c>
      <c r="S156" s="76">
        <f>'[64]2016 свод'!T160</f>
        <v>0</v>
      </c>
      <c r="T156" s="76">
        <f>'[64]2016 свод'!U160</f>
        <v>0</v>
      </c>
      <c r="U156" s="76">
        <f>'[64]2016 свод'!V160</f>
        <v>0</v>
      </c>
      <c r="V156" s="76">
        <f>'[64]2016 свод'!W160</f>
        <v>0</v>
      </c>
      <c r="W156" s="76">
        <f>'[64]2016 свод'!X160</f>
        <v>0</v>
      </c>
      <c r="X156" s="76">
        <f>'[64]2016 свод'!Y160</f>
        <v>0</v>
      </c>
      <c r="Y156" s="76">
        <f>'[64]2016 свод'!Z160</f>
        <v>0</v>
      </c>
      <c r="Z156" s="76">
        <f>'[64]2016 свод'!AA160</f>
        <v>0</v>
      </c>
      <c r="AA156" s="76">
        <f>'[64]2016 свод'!AB160</f>
        <v>5016.7</v>
      </c>
      <c r="AB156" s="76">
        <f>'[64]2016 свод'!AC160</f>
        <v>0</v>
      </c>
      <c r="AC156" s="76">
        <f>'[64]2016 свод'!AD160</f>
        <v>676634.16999999993</v>
      </c>
      <c r="AD156" s="77"/>
      <c r="AE156" s="36"/>
      <c r="AF156" s="36"/>
      <c r="AG156" s="78"/>
    </row>
    <row r="157" spans="1:33" ht="11.85" hidden="1" customHeight="1">
      <c r="A157" s="23"/>
      <c r="B157" s="92" t="str">
        <f>'[64]2016 свод'!C161</f>
        <v>2303. ТМЦ для служебного транспорта</v>
      </c>
      <c r="C157" s="74" t="str">
        <f>'[64]2016 свод'!D161</f>
        <v>9.3</v>
      </c>
      <c r="D157" s="80">
        <f>'[64]2016 свод'!E161</f>
        <v>26</v>
      </c>
      <c r="E157" s="74" t="str">
        <f>'[64]2016 свод'!F161</f>
        <v>5.13.</v>
      </c>
      <c r="F157" s="76">
        <f>'[64]2016 свод'!G161</f>
        <v>12730.91</v>
      </c>
      <c r="G157" s="76">
        <f>'[64]2016 свод'!H161</f>
        <v>58580.840000000004</v>
      </c>
      <c r="H157" s="76">
        <f>'[64]2016 свод'!I161</f>
        <v>13144.93</v>
      </c>
      <c r="I157" s="76">
        <f>'[64]2016 свод'!J161</f>
        <v>11108.82</v>
      </c>
      <c r="J157" s="76">
        <f>'[64]2016 свод'!K161</f>
        <v>12812.75</v>
      </c>
      <c r="K157" s="76">
        <f>'[64]2016 свод'!L161</f>
        <v>1585.61</v>
      </c>
      <c r="L157" s="76">
        <f>'[64]2016 свод'!M161</f>
        <v>56707.7</v>
      </c>
      <c r="M157" s="76">
        <f>'[64]2016 свод'!N161</f>
        <v>0</v>
      </c>
      <c r="N157" s="76">
        <f>'[64]2016 свод'!O161</f>
        <v>0</v>
      </c>
      <c r="O157" s="76">
        <f>'[64]2016 свод'!P161</f>
        <v>0</v>
      </c>
      <c r="P157" s="76">
        <f>'[64]2016 свод'!Q161</f>
        <v>0</v>
      </c>
      <c r="Q157" s="76">
        <f>'[64]2016 свод'!R161</f>
        <v>0</v>
      </c>
      <c r="R157" s="76">
        <f>'[64]2016 свод'!S161</f>
        <v>0</v>
      </c>
      <c r="S157" s="76">
        <f>'[64]2016 свод'!T161</f>
        <v>0</v>
      </c>
      <c r="T157" s="76">
        <f>'[64]2016 свод'!U161</f>
        <v>0</v>
      </c>
      <c r="U157" s="76">
        <f>'[64]2016 свод'!V161</f>
        <v>0</v>
      </c>
      <c r="V157" s="76">
        <f>'[64]2016 свод'!W161</f>
        <v>0</v>
      </c>
      <c r="W157" s="76">
        <f>'[64]2016 свод'!X161</f>
        <v>0</v>
      </c>
      <c r="X157" s="76">
        <f>'[64]2016 свод'!Y161</f>
        <v>0</v>
      </c>
      <c r="Y157" s="76">
        <f>'[64]2016 свод'!Z161</f>
        <v>0</v>
      </c>
      <c r="Z157" s="76">
        <f>'[64]2016 свод'!AA161</f>
        <v>0</v>
      </c>
      <c r="AA157" s="76">
        <f>'[64]2016 свод'!AB161</f>
        <v>1949.3</v>
      </c>
      <c r="AB157" s="76">
        <f>'[64]2016 свод'!AC161</f>
        <v>0</v>
      </c>
      <c r="AC157" s="76">
        <f>'[64]2016 свод'!AD161</f>
        <v>168620.86</v>
      </c>
      <c r="AD157" s="77"/>
      <c r="AE157" s="36"/>
      <c r="AF157" s="36"/>
      <c r="AG157" s="78"/>
    </row>
    <row r="158" spans="1:33" ht="11.85" hidden="1" customHeight="1">
      <c r="A158" s="23"/>
      <c r="B158" s="92" t="str">
        <f>'[64]2016 свод'!C162</f>
        <v>2304. Ремонт (прочие услуги)  служебного транспорта</v>
      </c>
      <c r="C158" s="74" t="str">
        <f>'[64]2016 свод'!D162</f>
        <v>8.3</v>
      </c>
      <c r="D158" s="80">
        <f>'[64]2016 свод'!E162</f>
        <v>26</v>
      </c>
      <c r="E158" s="74" t="str">
        <f>'[64]2016 свод'!F162</f>
        <v>5.8.</v>
      </c>
      <c r="F158" s="76">
        <f>'[64]2016 свод'!G162</f>
        <v>3870.94</v>
      </c>
      <c r="G158" s="76">
        <f>'[64]2016 свод'!H162</f>
        <v>18604.429999999997</v>
      </c>
      <c r="H158" s="76">
        <f>'[64]2016 свод'!I162</f>
        <v>3866.56</v>
      </c>
      <c r="I158" s="76">
        <f>'[64]2016 свод'!J162</f>
        <v>3064.74</v>
      </c>
      <c r="J158" s="76">
        <f>'[64]2016 свод'!K162</f>
        <v>3727.36</v>
      </c>
      <c r="K158" s="76">
        <f>'[64]2016 свод'!L162</f>
        <v>477.23</v>
      </c>
      <c r="L158" s="76">
        <f>'[64]2016 свод'!M162</f>
        <v>15246.97</v>
      </c>
      <c r="M158" s="76">
        <f>'[64]2016 свод'!N162</f>
        <v>0</v>
      </c>
      <c r="N158" s="76">
        <f>'[64]2016 свод'!O162</f>
        <v>0</v>
      </c>
      <c r="O158" s="76">
        <f>'[64]2016 свод'!P162</f>
        <v>0</v>
      </c>
      <c r="P158" s="76">
        <f>'[64]2016 свод'!Q162</f>
        <v>0</v>
      </c>
      <c r="Q158" s="76">
        <f>'[64]2016 свод'!R162</f>
        <v>0</v>
      </c>
      <c r="R158" s="76">
        <f>'[64]2016 свод'!S162</f>
        <v>0</v>
      </c>
      <c r="S158" s="76">
        <f>'[64]2016 свод'!T162</f>
        <v>0</v>
      </c>
      <c r="T158" s="76">
        <f>'[64]2016 свод'!U162</f>
        <v>0</v>
      </c>
      <c r="U158" s="76">
        <f>'[64]2016 свод'!V162</f>
        <v>0</v>
      </c>
      <c r="V158" s="76">
        <f>'[64]2016 свод'!W162</f>
        <v>0</v>
      </c>
      <c r="W158" s="76">
        <f>'[64]2016 свод'!X162</f>
        <v>0</v>
      </c>
      <c r="X158" s="76">
        <f>'[64]2016 свод'!Y162</f>
        <v>0</v>
      </c>
      <c r="Y158" s="76">
        <f>'[64]2016 свод'!Z162</f>
        <v>0</v>
      </c>
      <c r="Z158" s="76">
        <f>'[64]2016 свод'!AA162</f>
        <v>0</v>
      </c>
      <c r="AA158" s="76">
        <f>'[64]2016 свод'!AB162</f>
        <v>331.73</v>
      </c>
      <c r="AB158" s="76">
        <f>'[64]2016 свод'!AC162</f>
        <v>0</v>
      </c>
      <c r="AC158" s="76">
        <f>'[64]2016 свод'!AD162</f>
        <v>49189.960000000006</v>
      </c>
      <c r="AD158" s="77"/>
      <c r="AE158" s="36"/>
      <c r="AF158" s="36"/>
      <c r="AG158" s="78"/>
    </row>
    <row r="159" spans="1:33" ht="11.85" hidden="1" customHeight="1">
      <c r="A159" s="23"/>
      <c r="B159" s="92" t="str">
        <f>'[64]2016 свод'!C163</f>
        <v>2305. Техобслуживание  служебного транспорта</v>
      </c>
      <c r="C159" s="74" t="str">
        <f>'[64]2016 свод'!D163</f>
        <v>8.3</v>
      </c>
      <c r="D159" s="80">
        <f>'[64]2016 свод'!E163</f>
        <v>26</v>
      </c>
      <c r="E159" s="74" t="str">
        <f>'[64]2016 свод'!F163</f>
        <v>5.8.</v>
      </c>
      <c r="F159" s="76">
        <f>'[64]2016 свод'!G163</f>
        <v>298.89999999999998</v>
      </c>
      <c r="G159" s="76">
        <f>'[64]2016 свод'!H163</f>
        <v>1400.02</v>
      </c>
      <c r="H159" s="76">
        <f>'[64]2016 свод'!I163</f>
        <v>287.94</v>
      </c>
      <c r="I159" s="76">
        <f>'[64]2016 свод'!J163</f>
        <v>254.79</v>
      </c>
      <c r="J159" s="76">
        <f>'[64]2016 свод'!K163</f>
        <v>300.92</v>
      </c>
      <c r="K159" s="76">
        <f>'[64]2016 свод'!L163</f>
        <v>36.24</v>
      </c>
      <c r="L159" s="76">
        <f>'[64]2016 свод'!M163</f>
        <v>1493.84</v>
      </c>
      <c r="M159" s="76">
        <f>'[64]2016 свод'!N163</f>
        <v>0</v>
      </c>
      <c r="N159" s="76">
        <f>'[64]2016 свод'!O163</f>
        <v>0</v>
      </c>
      <c r="O159" s="76">
        <f>'[64]2016 свод'!P163</f>
        <v>0</v>
      </c>
      <c r="P159" s="76">
        <f>'[64]2016 свод'!Q163</f>
        <v>0</v>
      </c>
      <c r="Q159" s="76">
        <f>'[64]2016 свод'!R163</f>
        <v>0</v>
      </c>
      <c r="R159" s="76">
        <f>'[64]2016 свод'!S163</f>
        <v>0</v>
      </c>
      <c r="S159" s="76">
        <f>'[64]2016 свод'!T163</f>
        <v>0</v>
      </c>
      <c r="T159" s="76">
        <f>'[64]2016 свод'!U163</f>
        <v>0</v>
      </c>
      <c r="U159" s="76">
        <f>'[64]2016 свод'!V163</f>
        <v>0</v>
      </c>
      <c r="V159" s="76">
        <f>'[64]2016 свод'!W163</f>
        <v>0</v>
      </c>
      <c r="W159" s="76">
        <f>'[64]2016 свод'!X163</f>
        <v>0</v>
      </c>
      <c r="X159" s="76">
        <f>'[64]2016 свод'!Y163</f>
        <v>0</v>
      </c>
      <c r="Y159" s="76">
        <f>'[64]2016 свод'!Z163</f>
        <v>0</v>
      </c>
      <c r="Z159" s="76">
        <f>'[64]2016 свод'!AA163</f>
        <v>0</v>
      </c>
      <c r="AA159" s="76">
        <f>'[64]2016 свод'!AB163</f>
        <v>47.34</v>
      </c>
      <c r="AB159" s="76">
        <f>'[64]2016 свод'!AC163</f>
        <v>0</v>
      </c>
      <c r="AC159" s="76">
        <f>'[64]2016 свод'!AD163</f>
        <v>4119.99</v>
      </c>
      <c r="AD159" s="77"/>
      <c r="AE159" s="36"/>
      <c r="AF159" s="36"/>
      <c r="AG159" s="78"/>
    </row>
    <row r="160" spans="1:33" ht="11.85" hidden="1" customHeight="1">
      <c r="A160" s="23"/>
      <c r="B160" s="92" t="str">
        <f>'[64]2016 свод'!C164</f>
        <v>2306. Содержание служебных помещений</v>
      </c>
      <c r="C160" s="74" t="str">
        <f>'[64]2016 свод'!D164</f>
        <v>13.3</v>
      </c>
      <c r="D160" s="80">
        <f>'[64]2016 свод'!E164</f>
        <v>26</v>
      </c>
      <c r="E160" s="74" t="str">
        <f>'[64]2016 свод'!F164</f>
        <v>5.8.</v>
      </c>
      <c r="F160" s="76">
        <f>'[64]2016 свод'!G164</f>
        <v>22000.15</v>
      </c>
      <c r="G160" s="76">
        <f>'[64]2016 свод'!H164</f>
        <v>108260.96</v>
      </c>
      <c r="H160" s="76">
        <f>'[64]2016 свод'!I164</f>
        <v>21816.48</v>
      </c>
      <c r="I160" s="76">
        <f>'[64]2016 свод'!J164</f>
        <v>17740.98</v>
      </c>
      <c r="J160" s="76">
        <f>'[64]2016 свод'!K164</f>
        <v>21739.84</v>
      </c>
      <c r="K160" s="76">
        <f>'[64]2016 свод'!L164</f>
        <v>2520.7399999999998</v>
      </c>
      <c r="L160" s="76">
        <f>'[64]2016 свод'!M164</f>
        <v>104710.89</v>
      </c>
      <c r="M160" s="76">
        <f>'[64]2016 свод'!N164</f>
        <v>0</v>
      </c>
      <c r="N160" s="76">
        <f>'[64]2016 свод'!O164</f>
        <v>0</v>
      </c>
      <c r="O160" s="76">
        <f>'[64]2016 свод'!P164</f>
        <v>0</v>
      </c>
      <c r="P160" s="76">
        <f>'[64]2016 свод'!Q164</f>
        <v>0</v>
      </c>
      <c r="Q160" s="76">
        <f>'[64]2016 свод'!R164</f>
        <v>0</v>
      </c>
      <c r="R160" s="76">
        <f>'[64]2016 свод'!S164</f>
        <v>0</v>
      </c>
      <c r="S160" s="76">
        <f>'[64]2016 свод'!T164</f>
        <v>0</v>
      </c>
      <c r="T160" s="76">
        <f>'[64]2016 свод'!U164</f>
        <v>0</v>
      </c>
      <c r="U160" s="76">
        <f>'[64]2016 свод'!V164</f>
        <v>0</v>
      </c>
      <c r="V160" s="76">
        <f>'[64]2016 свод'!W164</f>
        <v>0</v>
      </c>
      <c r="W160" s="76">
        <f>'[64]2016 свод'!X164</f>
        <v>0</v>
      </c>
      <c r="X160" s="76">
        <f>'[64]2016 свод'!Y164</f>
        <v>0</v>
      </c>
      <c r="Y160" s="76">
        <f>'[64]2016 свод'!Z164</f>
        <v>0</v>
      </c>
      <c r="Z160" s="76">
        <f>'[64]2016 свод'!AA164</f>
        <v>0</v>
      </c>
      <c r="AA160" s="76">
        <f>'[64]2016 свод'!AB164</f>
        <v>2609.96</v>
      </c>
      <c r="AB160" s="76">
        <f>'[64]2016 свод'!AC164</f>
        <v>0</v>
      </c>
      <c r="AC160" s="76">
        <f>'[64]2016 свод'!AD164</f>
        <v>301400.00000000006</v>
      </c>
      <c r="AD160" s="77"/>
      <c r="AE160" s="36"/>
      <c r="AF160" s="36"/>
      <c r="AG160" s="78"/>
    </row>
    <row r="161" spans="1:198" ht="11.85" hidden="1" customHeight="1">
      <c r="A161" s="23"/>
      <c r="B161" s="92" t="str">
        <f>'[64]2016 свод'!C165</f>
        <v>2307. ТМЦ на ремонт  ООС</v>
      </c>
      <c r="C161" s="74" t="str">
        <f>'[64]2016 свод'!D165</f>
        <v>9.3</v>
      </c>
      <c r="D161" s="80">
        <f>'[64]2016 свод'!E165</f>
        <v>26</v>
      </c>
      <c r="E161" s="74" t="str">
        <f>'[64]2016 свод'!F165</f>
        <v>5.13.</v>
      </c>
      <c r="F161" s="76">
        <f>'[64]2016 свод'!G165</f>
        <v>6383.35</v>
      </c>
      <c r="G161" s="76">
        <f>'[64]2016 свод'!H165</f>
        <v>32102.33</v>
      </c>
      <c r="H161" s="76">
        <f>'[64]2016 свод'!I165</f>
        <v>5953.43</v>
      </c>
      <c r="I161" s="76">
        <f>'[64]2016 свод'!J165</f>
        <v>4917.3500000000004</v>
      </c>
      <c r="J161" s="76">
        <f>'[64]2016 свод'!K165</f>
        <v>6246.7</v>
      </c>
      <c r="K161" s="76">
        <f>'[64]2016 свод'!L165</f>
        <v>695.13</v>
      </c>
      <c r="L161" s="76">
        <f>'[64]2016 свод'!M165</f>
        <v>26021.200000000001</v>
      </c>
      <c r="M161" s="76">
        <f>'[64]2016 свод'!N165</f>
        <v>0</v>
      </c>
      <c r="N161" s="76">
        <f>'[64]2016 свод'!O165</f>
        <v>0</v>
      </c>
      <c r="O161" s="76">
        <f>'[64]2016 свод'!P165</f>
        <v>0</v>
      </c>
      <c r="P161" s="76">
        <f>'[64]2016 свод'!Q165</f>
        <v>0</v>
      </c>
      <c r="Q161" s="76">
        <f>'[64]2016 свод'!R165</f>
        <v>0</v>
      </c>
      <c r="R161" s="76">
        <f>'[64]2016 свод'!S165</f>
        <v>0</v>
      </c>
      <c r="S161" s="76">
        <f>'[64]2016 свод'!T165</f>
        <v>0</v>
      </c>
      <c r="T161" s="76">
        <f>'[64]2016 свод'!U165</f>
        <v>0</v>
      </c>
      <c r="U161" s="76">
        <f>'[64]2016 свод'!V165</f>
        <v>0</v>
      </c>
      <c r="V161" s="76">
        <f>'[64]2016 свод'!W165</f>
        <v>0</v>
      </c>
      <c r="W161" s="76">
        <f>'[64]2016 свод'!X165</f>
        <v>0</v>
      </c>
      <c r="X161" s="76">
        <f>'[64]2016 свод'!Y165</f>
        <v>0</v>
      </c>
      <c r="Y161" s="76">
        <f>'[64]2016 свод'!Z165</f>
        <v>0</v>
      </c>
      <c r="Z161" s="76">
        <f>'[64]2016 свод'!AA165</f>
        <v>0</v>
      </c>
      <c r="AA161" s="76">
        <f>'[64]2016 свод'!AB165</f>
        <v>441.72</v>
      </c>
      <c r="AB161" s="76">
        <f>'[64]2016 свод'!AC165</f>
        <v>0</v>
      </c>
      <c r="AC161" s="76">
        <f>'[64]2016 свод'!AD165</f>
        <v>82761.209999999992</v>
      </c>
      <c r="AD161" s="77"/>
      <c r="AE161" s="36"/>
      <c r="AF161" s="36"/>
      <c r="AG161" s="78"/>
    </row>
    <row r="162" spans="1:198" ht="11.85" hidden="1" customHeight="1">
      <c r="A162" s="23"/>
      <c r="B162" s="92" t="str">
        <f>'[64]2016 свод'!C166</f>
        <v>2308. Техобслуживание ООС</v>
      </c>
      <c r="C162" s="74" t="str">
        <f>'[64]2016 свод'!D166</f>
        <v>8.3</v>
      </c>
      <c r="D162" s="80">
        <f>'[64]2016 свод'!E166</f>
        <v>26</v>
      </c>
      <c r="E162" s="74" t="str">
        <f>'[64]2016 свод'!F166</f>
        <v>5.8.</v>
      </c>
      <c r="F162" s="76">
        <f>'[64]2016 свод'!G166</f>
        <v>1432.98</v>
      </c>
      <c r="G162" s="76">
        <f>'[64]2016 свод'!H166</f>
        <v>7605.5000000000009</v>
      </c>
      <c r="H162" s="76">
        <f>'[64]2016 свод'!I166</f>
        <v>1335.7</v>
      </c>
      <c r="I162" s="76">
        <f>'[64]2016 свод'!J166</f>
        <v>1013.75</v>
      </c>
      <c r="J162" s="76">
        <f>'[64]2016 свод'!K166</f>
        <v>1337.43</v>
      </c>
      <c r="K162" s="76">
        <f>'[64]2016 свод'!L166</f>
        <v>140.12</v>
      </c>
      <c r="L162" s="76">
        <f>'[64]2016 свод'!M166</f>
        <v>5544.89</v>
      </c>
      <c r="M162" s="76">
        <f>'[64]2016 свод'!N166</f>
        <v>0</v>
      </c>
      <c r="N162" s="76">
        <f>'[64]2016 свод'!O166</f>
        <v>0</v>
      </c>
      <c r="O162" s="76">
        <f>'[64]2016 свод'!P166</f>
        <v>0</v>
      </c>
      <c r="P162" s="76">
        <f>'[64]2016 свод'!Q166</f>
        <v>0</v>
      </c>
      <c r="Q162" s="76">
        <f>'[64]2016 свод'!R166</f>
        <v>0</v>
      </c>
      <c r="R162" s="76">
        <f>'[64]2016 свод'!S166</f>
        <v>0</v>
      </c>
      <c r="S162" s="76">
        <f>'[64]2016 свод'!T166</f>
        <v>0</v>
      </c>
      <c r="T162" s="76">
        <f>'[64]2016 свод'!U166</f>
        <v>0</v>
      </c>
      <c r="U162" s="76">
        <f>'[64]2016 свод'!V166</f>
        <v>0</v>
      </c>
      <c r="V162" s="76">
        <f>'[64]2016 свод'!W166</f>
        <v>0</v>
      </c>
      <c r="W162" s="76">
        <f>'[64]2016 свод'!X166</f>
        <v>0</v>
      </c>
      <c r="X162" s="76">
        <f>'[64]2016 свод'!Y166</f>
        <v>0</v>
      </c>
      <c r="Y162" s="76">
        <f>'[64]2016 свод'!Z166</f>
        <v>0</v>
      </c>
      <c r="Z162" s="76">
        <f>'[64]2016 свод'!AA166</f>
        <v>0</v>
      </c>
      <c r="AA162" s="76">
        <f>'[64]2016 свод'!AB166</f>
        <v>139.91</v>
      </c>
      <c r="AB162" s="76">
        <f>'[64]2016 свод'!AC166</f>
        <v>0</v>
      </c>
      <c r="AC162" s="76">
        <f>'[64]2016 свод'!AD166</f>
        <v>18550.280000000002</v>
      </c>
      <c r="AD162" s="77"/>
      <c r="AE162" s="36"/>
      <c r="AF162" s="36"/>
      <c r="AG162" s="78"/>
    </row>
    <row r="163" spans="1:198" ht="11.85" hidden="1" customHeight="1">
      <c r="A163" s="23"/>
      <c r="B163" s="92" t="str">
        <f>'[64]2016 свод'!C167</f>
        <v>2309. ОСАГО</v>
      </c>
      <c r="C163" s="74" t="str">
        <f>'[64]2016 свод'!D167</f>
        <v>10.3</v>
      </c>
      <c r="D163" s="80">
        <f>'[64]2016 свод'!E167</f>
        <v>26</v>
      </c>
      <c r="E163" s="74" t="str">
        <f>'[64]2016 свод'!F167</f>
        <v>5.6.</v>
      </c>
      <c r="F163" s="76">
        <f>'[64]2016 свод'!G167</f>
        <v>575.64</v>
      </c>
      <c r="G163" s="76">
        <f>'[64]2016 свод'!H167</f>
        <v>2860.2700000000004</v>
      </c>
      <c r="H163" s="76">
        <f>'[64]2016 свод'!I167</f>
        <v>566.72</v>
      </c>
      <c r="I163" s="76">
        <f>'[64]2016 свод'!J167</f>
        <v>459.5</v>
      </c>
      <c r="J163" s="76">
        <f>'[64]2016 свод'!K167</f>
        <v>565.91</v>
      </c>
      <c r="K163" s="76">
        <f>'[64]2016 свод'!L167</f>
        <v>65.92</v>
      </c>
      <c r="L163" s="76">
        <f>'[64]2016 свод'!M167</f>
        <v>2601.15</v>
      </c>
      <c r="M163" s="76">
        <f>'[64]2016 свод'!N167</f>
        <v>0</v>
      </c>
      <c r="N163" s="76">
        <f>'[64]2016 свод'!O167</f>
        <v>0</v>
      </c>
      <c r="O163" s="76">
        <f>'[64]2016 свод'!P167</f>
        <v>0</v>
      </c>
      <c r="P163" s="76">
        <f>'[64]2016 свод'!Q167</f>
        <v>0</v>
      </c>
      <c r="Q163" s="76">
        <f>'[64]2016 свод'!R167</f>
        <v>0</v>
      </c>
      <c r="R163" s="76">
        <f>'[64]2016 свод'!S167</f>
        <v>0</v>
      </c>
      <c r="S163" s="76">
        <f>'[64]2016 свод'!T167</f>
        <v>0</v>
      </c>
      <c r="T163" s="76">
        <f>'[64]2016 свод'!U167</f>
        <v>0</v>
      </c>
      <c r="U163" s="76">
        <f>'[64]2016 свод'!V167</f>
        <v>0</v>
      </c>
      <c r="V163" s="76">
        <f>'[64]2016 свод'!W167</f>
        <v>0</v>
      </c>
      <c r="W163" s="76">
        <f>'[64]2016 свод'!X167</f>
        <v>0</v>
      </c>
      <c r="X163" s="76">
        <f>'[64]2016 свод'!Y167</f>
        <v>0</v>
      </c>
      <c r="Y163" s="76">
        <f>'[64]2016 свод'!Z167</f>
        <v>0</v>
      </c>
      <c r="Z163" s="76">
        <f>'[64]2016 свод'!AA167</f>
        <v>0</v>
      </c>
      <c r="AA163" s="76">
        <f>'[64]2016 свод'!AB167</f>
        <v>64.37</v>
      </c>
      <c r="AB163" s="76">
        <f>'[64]2016 свод'!AC167</f>
        <v>0</v>
      </c>
      <c r="AC163" s="76">
        <f>'[64]2016 свод'!AD167</f>
        <v>7759.4800000000005</v>
      </c>
      <c r="AD163" s="77"/>
      <c r="AE163" s="36"/>
      <c r="AF163" s="36"/>
      <c r="AG163" s="78"/>
    </row>
    <row r="164" spans="1:198" ht="11.85" hidden="1" customHeight="1">
      <c r="A164" s="23"/>
      <c r="B164" s="92" t="str">
        <f>'[64]2016 свод'!C168</f>
        <v xml:space="preserve">2402. Расходы на инвентарь, хозяйственные нужды </v>
      </c>
      <c r="C164" s="74" t="str">
        <f>'[64]2016 свод'!D168</f>
        <v>9.3</v>
      </c>
      <c r="D164" s="80">
        <f>'[64]2016 свод'!E168</f>
        <v>26</v>
      </c>
      <c r="E164" s="74" t="str">
        <f>'[64]2016 свод'!F168</f>
        <v>5.13.</v>
      </c>
      <c r="F164" s="76">
        <f>'[64]2016 свод'!G168</f>
        <v>75152.710000000006</v>
      </c>
      <c r="G164" s="76">
        <f>'[64]2016 свод'!H168</f>
        <v>364477.17</v>
      </c>
      <c r="H164" s="76">
        <f>'[64]2016 свод'!I168</f>
        <v>72648.56</v>
      </c>
      <c r="I164" s="76">
        <f>'[64]2016 свод'!J168</f>
        <v>60034.73</v>
      </c>
      <c r="J164" s="76">
        <f>'[64]2016 свод'!K168</f>
        <v>73573.850000000006</v>
      </c>
      <c r="K164" s="76">
        <f>'[64]2016 свод'!L168</f>
        <v>8864.49</v>
      </c>
      <c r="L164" s="76">
        <f>'[64]2016 свод'!M168</f>
        <v>293292.23</v>
      </c>
      <c r="M164" s="76">
        <f>'[64]2016 свод'!N168</f>
        <v>0</v>
      </c>
      <c r="N164" s="76">
        <f>'[64]2016 свод'!O168</f>
        <v>0</v>
      </c>
      <c r="O164" s="76">
        <f>'[64]2016 свод'!P168</f>
        <v>0</v>
      </c>
      <c r="P164" s="76">
        <f>'[64]2016 свод'!Q168</f>
        <v>0</v>
      </c>
      <c r="Q164" s="76">
        <f>'[64]2016 свод'!R168</f>
        <v>0</v>
      </c>
      <c r="R164" s="76">
        <f>'[64]2016 свод'!S168</f>
        <v>0</v>
      </c>
      <c r="S164" s="76">
        <f>'[64]2016 свод'!T168</f>
        <v>0</v>
      </c>
      <c r="T164" s="76">
        <f>'[64]2016 свод'!U168</f>
        <v>0</v>
      </c>
      <c r="U164" s="76">
        <f>'[64]2016 свод'!V168</f>
        <v>0</v>
      </c>
      <c r="V164" s="76">
        <f>'[64]2016 свод'!W168</f>
        <v>0</v>
      </c>
      <c r="W164" s="76">
        <f>'[64]2016 свод'!X168</f>
        <v>0</v>
      </c>
      <c r="X164" s="76">
        <f>'[64]2016 свод'!Y168</f>
        <v>0</v>
      </c>
      <c r="Y164" s="76">
        <f>'[64]2016 свод'!Z168</f>
        <v>0</v>
      </c>
      <c r="Z164" s="76">
        <f>'[64]2016 свод'!AA168</f>
        <v>0</v>
      </c>
      <c r="AA164" s="76">
        <f>'[64]2016 свод'!AB168</f>
        <v>7011.09</v>
      </c>
      <c r="AB164" s="76">
        <f>'[64]2016 свод'!AC168</f>
        <v>0</v>
      </c>
      <c r="AC164" s="76">
        <f>'[64]2016 свод'!AD168</f>
        <v>955054.83</v>
      </c>
      <c r="AD164" s="77"/>
      <c r="AE164" s="36"/>
      <c r="AF164" s="36"/>
      <c r="AG164" s="78"/>
    </row>
    <row r="165" spans="1:198" ht="11.85" hidden="1" customHeight="1">
      <c r="A165" s="23"/>
      <c r="B165" s="92" t="str">
        <f>'[64]2016 свод'!C169</f>
        <v>2404. Газ для офиса</v>
      </c>
      <c r="C165" s="74" t="str">
        <f>'[64]2016 свод'!D169</f>
        <v>13.3</v>
      </c>
      <c r="D165" s="80">
        <f>'[64]2016 свод'!E169</f>
        <v>26</v>
      </c>
      <c r="E165" s="74" t="str">
        <f>'[64]2016 свод'!F169</f>
        <v>5.15.</v>
      </c>
      <c r="F165" s="76">
        <f>'[64]2016 свод'!G169</f>
        <v>7459.44</v>
      </c>
      <c r="G165" s="76">
        <f>'[64]2016 свод'!H169</f>
        <v>33608.129999999997</v>
      </c>
      <c r="H165" s="76">
        <f>'[64]2016 свод'!I169</f>
        <v>7639.56</v>
      </c>
      <c r="I165" s="76">
        <f>'[64]2016 свод'!J169</f>
        <v>6456.16</v>
      </c>
      <c r="J165" s="76">
        <f>'[64]2016 свод'!K169</f>
        <v>7463</v>
      </c>
      <c r="K165" s="76">
        <f>'[64]2016 свод'!L169</f>
        <v>946.86</v>
      </c>
      <c r="L165" s="76">
        <f>'[64]2016 свод'!M169</f>
        <v>37464.019999999997</v>
      </c>
      <c r="M165" s="76">
        <f>'[64]2016 свод'!N169</f>
        <v>0</v>
      </c>
      <c r="N165" s="76">
        <f>'[64]2016 свод'!O169</f>
        <v>0</v>
      </c>
      <c r="O165" s="76">
        <f>'[64]2016 свод'!P169</f>
        <v>0</v>
      </c>
      <c r="P165" s="76">
        <f>'[64]2016 свод'!Q169</f>
        <v>0</v>
      </c>
      <c r="Q165" s="76">
        <f>'[64]2016 свод'!R169</f>
        <v>0</v>
      </c>
      <c r="R165" s="76">
        <f>'[64]2016 свод'!S169</f>
        <v>0</v>
      </c>
      <c r="S165" s="76">
        <f>'[64]2016 свод'!T169</f>
        <v>0</v>
      </c>
      <c r="T165" s="76">
        <f>'[64]2016 свод'!U169</f>
        <v>0</v>
      </c>
      <c r="U165" s="76">
        <f>'[64]2016 свод'!V169</f>
        <v>0</v>
      </c>
      <c r="V165" s="76">
        <f>'[64]2016 свод'!W169</f>
        <v>0</v>
      </c>
      <c r="W165" s="76">
        <f>'[64]2016 свод'!X169</f>
        <v>0</v>
      </c>
      <c r="X165" s="76">
        <f>'[64]2016 свод'!Y169</f>
        <v>0</v>
      </c>
      <c r="Y165" s="76">
        <f>'[64]2016 свод'!Z169</f>
        <v>0</v>
      </c>
      <c r="Z165" s="76">
        <f>'[64]2016 свод'!AA169</f>
        <v>0</v>
      </c>
      <c r="AA165" s="76">
        <f>'[64]2016 свод'!AB169</f>
        <v>1201.8499999999999</v>
      </c>
      <c r="AB165" s="76">
        <f>'[64]2016 свод'!AC169</f>
        <v>0</v>
      </c>
      <c r="AC165" s="76">
        <f>'[64]2016 свод'!AD169</f>
        <v>102239.01999999999</v>
      </c>
      <c r="AD165" s="77"/>
      <c r="AE165" s="36"/>
      <c r="AF165" s="36"/>
      <c r="AG165" s="78"/>
    </row>
    <row r="166" spans="1:198" ht="11.85" hidden="1" customHeight="1">
      <c r="A166" s="23"/>
      <c r="B166" s="92" t="str">
        <f>'[64]2016 свод'!C170</f>
        <v>2405. Электроэнергия для офиса</v>
      </c>
      <c r="C166" s="74" t="str">
        <f>'[64]2016 свод'!D170</f>
        <v>13.3</v>
      </c>
      <c r="D166" s="80">
        <f>'[64]2016 свод'!E170</f>
        <v>26</v>
      </c>
      <c r="E166" s="74" t="str">
        <f>'[64]2016 свод'!F170</f>
        <v>5.15.</v>
      </c>
      <c r="F166" s="76">
        <f>'[64]2016 свод'!G170</f>
        <v>16947.189999999999</v>
      </c>
      <c r="G166" s="76">
        <f>'[64]2016 свод'!H170</f>
        <v>83725.149999999994</v>
      </c>
      <c r="H166" s="76">
        <f>'[64]2016 свод'!I170</f>
        <v>16684.09</v>
      </c>
      <c r="I166" s="76">
        <f>'[64]2016 свод'!J170</f>
        <v>13528.05</v>
      </c>
      <c r="J166" s="76">
        <f>'[64]2016 свод'!K170</f>
        <v>16620.189999999999</v>
      </c>
      <c r="K166" s="76">
        <f>'[64]2016 свод'!L170</f>
        <v>1956.28</v>
      </c>
      <c r="L166" s="76">
        <f>'[64]2016 свод'!M170</f>
        <v>75867.26999999999</v>
      </c>
      <c r="M166" s="76">
        <f>'[64]2016 свод'!N170</f>
        <v>0</v>
      </c>
      <c r="N166" s="76">
        <f>'[64]2016 свод'!O170</f>
        <v>0</v>
      </c>
      <c r="O166" s="76">
        <f>'[64]2016 свод'!P170</f>
        <v>0</v>
      </c>
      <c r="P166" s="76">
        <f>'[64]2016 свод'!Q170</f>
        <v>0</v>
      </c>
      <c r="Q166" s="76">
        <f>'[64]2016 свод'!R170</f>
        <v>0</v>
      </c>
      <c r="R166" s="76">
        <f>'[64]2016 свод'!S170</f>
        <v>0</v>
      </c>
      <c r="S166" s="76">
        <f>'[64]2016 свод'!T170</f>
        <v>0</v>
      </c>
      <c r="T166" s="76">
        <f>'[64]2016 свод'!U170</f>
        <v>0</v>
      </c>
      <c r="U166" s="76">
        <f>'[64]2016 свод'!V170</f>
        <v>0</v>
      </c>
      <c r="V166" s="76">
        <f>'[64]2016 свод'!W170</f>
        <v>0</v>
      </c>
      <c r="W166" s="76">
        <f>'[64]2016 свод'!X170</f>
        <v>0</v>
      </c>
      <c r="X166" s="76">
        <f>'[64]2016 свод'!Y170</f>
        <v>0</v>
      </c>
      <c r="Y166" s="76">
        <f>'[64]2016 свод'!Z170</f>
        <v>0</v>
      </c>
      <c r="Z166" s="76">
        <f>'[64]2016 свод'!AA170</f>
        <v>0</v>
      </c>
      <c r="AA166" s="76">
        <f>'[64]2016 свод'!AB170</f>
        <v>1900.21</v>
      </c>
      <c r="AB166" s="76">
        <f>'[64]2016 свод'!AC170</f>
        <v>0</v>
      </c>
      <c r="AC166" s="76">
        <f>'[64]2016 свод'!AD170</f>
        <v>227228.42999999996</v>
      </c>
      <c r="AD166" s="77"/>
      <c r="AE166" s="36"/>
      <c r="AF166" s="36"/>
      <c r="AG166" s="78"/>
    </row>
    <row r="167" spans="1:198" ht="11.85" hidden="1" customHeight="1">
      <c r="A167" s="23"/>
      <c r="B167" s="92" t="str">
        <f>'[64]2016 свод'!C171</f>
        <v>2407. Водоснабжение для офиса</v>
      </c>
      <c r="C167" s="74" t="str">
        <f>'[64]2016 свод'!D171</f>
        <v>13.3</v>
      </c>
      <c r="D167" s="80">
        <f>'[64]2016 свод'!E171</f>
        <v>26</v>
      </c>
      <c r="E167" s="74" t="str">
        <f>'[64]2016 свод'!F171</f>
        <v>5.15.</v>
      </c>
      <c r="F167" s="76">
        <f>'[64]2016 свод'!G171</f>
        <v>931.64</v>
      </c>
      <c r="G167" s="76">
        <f>'[64]2016 свод'!H171</f>
        <v>4642.1099999999997</v>
      </c>
      <c r="H167" s="76">
        <f>'[64]2016 свод'!I171</f>
        <v>914.36</v>
      </c>
      <c r="I167" s="76">
        <f>'[64]2016 свод'!J171</f>
        <v>746.28</v>
      </c>
      <c r="J167" s="76">
        <f>'[64]2016 свод'!K171</f>
        <v>921.21</v>
      </c>
      <c r="K167" s="76">
        <f>'[64]2016 свод'!L171</f>
        <v>105.39</v>
      </c>
      <c r="L167" s="76">
        <f>'[64]2016 свод'!M171</f>
        <v>4293.6899999999996</v>
      </c>
      <c r="M167" s="76">
        <f>'[64]2016 свод'!N171</f>
        <v>0</v>
      </c>
      <c r="N167" s="76">
        <f>'[64]2016 свод'!O171</f>
        <v>0</v>
      </c>
      <c r="O167" s="76">
        <f>'[64]2016 свод'!P171</f>
        <v>0</v>
      </c>
      <c r="P167" s="76">
        <f>'[64]2016 свод'!Q171</f>
        <v>0</v>
      </c>
      <c r="Q167" s="76">
        <f>'[64]2016 свод'!R171</f>
        <v>0</v>
      </c>
      <c r="R167" s="76">
        <f>'[64]2016 свод'!S171</f>
        <v>0</v>
      </c>
      <c r="S167" s="76">
        <f>'[64]2016 свод'!T171</f>
        <v>0</v>
      </c>
      <c r="T167" s="76">
        <f>'[64]2016 свод'!U171</f>
        <v>0</v>
      </c>
      <c r="U167" s="76">
        <f>'[64]2016 свод'!V171</f>
        <v>0</v>
      </c>
      <c r="V167" s="76">
        <f>'[64]2016 свод'!W171</f>
        <v>0</v>
      </c>
      <c r="W167" s="76">
        <f>'[64]2016 свод'!X171</f>
        <v>0</v>
      </c>
      <c r="X167" s="76">
        <f>'[64]2016 свод'!Y171</f>
        <v>0</v>
      </c>
      <c r="Y167" s="76">
        <f>'[64]2016 свод'!Z171</f>
        <v>0</v>
      </c>
      <c r="Z167" s="76">
        <f>'[64]2016 свод'!AA171</f>
        <v>0</v>
      </c>
      <c r="AA167" s="76">
        <f>'[64]2016 свод'!AB171</f>
        <v>105.7</v>
      </c>
      <c r="AB167" s="76">
        <f>'[64]2016 свод'!AC171</f>
        <v>0</v>
      </c>
      <c r="AC167" s="76">
        <f>'[64]2016 свод'!AD171</f>
        <v>12660.380000000001</v>
      </c>
      <c r="AD167" s="77"/>
      <c r="AE167" s="36"/>
      <c r="AF167" s="36"/>
      <c r="AG167" s="78"/>
    </row>
    <row r="168" spans="1:198" ht="11.85" hidden="1" customHeight="1">
      <c r="A168" s="23"/>
      <c r="B168" s="92" t="str">
        <f>'[64]2016 свод'!C172</f>
        <v>Амортизация основных средств</v>
      </c>
      <c r="C168" s="74" t="e">
        <f>'[64]2016 свод'!D172</f>
        <v>#N/A</v>
      </c>
      <c r="D168" s="80">
        <f>'[64]2016 свод'!E172</f>
        <v>26</v>
      </c>
      <c r="E168" s="74" t="s">
        <v>184</v>
      </c>
      <c r="F168" s="76">
        <f>'[64]2016 свод'!G172</f>
        <v>676.14</v>
      </c>
      <c r="G168" s="76">
        <f>'[64]2016 свод'!H172</f>
        <v>2965.81</v>
      </c>
      <c r="H168" s="76">
        <f>'[64]2016 свод'!I172</f>
        <v>699.83</v>
      </c>
      <c r="I168" s="76">
        <f>'[64]2016 свод'!J172</f>
        <v>553.54999999999995</v>
      </c>
      <c r="J168" s="76">
        <f>'[64]2016 свод'!K172</f>
        <v>643.88</v>
      </c>
      <c r="K168" s="76">
        <f>'[64]2016 свод'!L172</f>
        <v>89.29</v>
      </c>
      <c r="L168" s="76">
        <f>'[64]2016 свод'!M172</f>
        <v>2697.5</v>
      </c>
      <c r="M168" s="76">
        <f>'[64]2016 свод'!N172</f>
        <v>0</v>
      </c>
      <c r="N168" s="76">
        <f>'[64]2016 свод'!O172</f>
        <v>0</v>
      </c>
      <c r="O168" s="76">
        <f>'[64]2016 свод'!P172</f>
        <v>0</v>
      </c>
      <c r="P168" s="76">
        <f>'[64]2016 свод'!Q172</f>
        <v>0</v>
      </c>
      <c r="Q168" s="76">
        <f>'[64]2016 свод'!R172</f>
        <v>0</v>
      </c>
      <c r="R168" s="76">
        <f>'[64]2016 свод'!S172</f>
        <v>0</v>
      </c>
      <c r="S168" s="76">
        <f>'[64]2016 свод'!T172</f>
        <v>0</v>
      </c>
      <c r="T168" s="76">
        <f>'[64]2016 свод'!U172</f>
        <v>0</v>
      </c>
      <c r="U168" s="76">
        <f>'[64]2016 свод'!V172</f>
        <v>0</v>
      </c>
      <c r="V168" s="76">
        <f>'[64]2016 свод'!W172</f>
        <v>0</v>
      </c>
      <c r="W168" s="76">
        <f>'[64]2016 свод'!X172</f>
        <v>0</v>
      </c>
      <c r="X168" s="76">
        <f>'[64]2016 свод'!Y172</f>
        <v>0</v>
      </c>
      <c r="Y168" s="76">
        <f>'[64]2016 свод'!Z172</f>
        <v>0</v>
      </c>
      <c r="Z168" s="76">
        <f>'[64]2016 свод'!AA172</f>
        <v>0</v>
      </c>
      <c r="AA168" s="76">
        <f>'[64]2016 свод'!AB172</f>
        <v>72.459999999999994</v>
      </c>
      <c r="AB168" s="76">
        <f>'[64]2016 свод'!AC172</f>
        <v>0</v>
      </c>
      <c r="AC168" s="76">
        <f>'[64]2016 свод'!AD172</f>
        <v>8398.4599999999991</v>
      </c>
      <c r="AD168" s="77"/>
      <c r="AE168" s="36"/>
      <c r="AF168" s="36"/>
      <c r="AG168" s="78"/>
    </row>
    <row r="169" spans="1:198" ht="11.85" hidden="1" customHeight="1">
      <c r="A169" s="23"/>
      <c r="B169" s="95" t="str">
        <f>'[64]2016 свод'!C173</f>
        <v>Итого</v>
      </c>
      <c r="C169" s="74" t="str">
        <f>'[64]2016 свод'!D173</f>
        <v>14.3</v>
      </c>
      <c r="D169" s="96">
        <f>'[64]2016 свод'!E173</f>
        <v>26</v>
      </c>
      <c r="E169" s="74">
        <f>'[64]2016 свод'!F173</f>
        <v>0</v>
      </c>
      <c r="F169" s="76">
        <f>'[64]2016 свод'!G173</f>
        <v>4860728.1800000016</v>
      </c>
      <c r="G169" s="76">
        <f>'[64]2016 свод'!H173</f>
        <v>23669006.86999999</v>
      </c>
      <c r="H169" s="76">
        <f>'[64]2016 свод'!I173</f>
        <v>4827132.9799999986</v>
      </c>
      <c r="I169" s="76">
        <f>'[64]2016 свод'!J173</f>
        <v>3929230.419999999</v>
      </c>
      <c r="J169" s="76">
        <f>'[64]2016 свод'!K173</f>
        <v>4766607.8500000006</v>
      </c>
      <c r="K169" s="76">
        <f>'[64]2016 свод'!L173</f>
        <v>576572.66999999993</v>
      </c>
      <c r="L169" s="76">
        <f>'[64]2016 свод'!M173</f>
        <v>21214768.229999997</v>
      </c>
      <c r="M169" s="76">
        <f>'[64]2016 свод'!N173</f>
        <v>0</v>
      </c>
      <c r="N169" s="76">
        <f>'[64]2016 свод'!O173</f>
        <v>0</v>
      </c>
      <c r="O169" s="76">
        <f>'[64]2016 свод'!P173</f>
        <v>0</v>
      </c>
      <c r="P169" s="76">
        <f>'[64]2016 свод'!Q173</f>
        <v>0</v>
      </c>
      <c r="Q169" s="76">
        <f>'[64]2016 свод'!R173</f>
        <v>0</v>
      </c>
      <c r="R169" s="76">
        <f>'[64]2016 свод'!S173</f>
        <v>0</v>
      </c>
      <c r="S169" s="76">
        <f>'[64]2016 свод'!T173</f>
        <v>0</v>
      </c>
      <c r="T169" s="76">
        <f>'[64]2016 свод'!U173</f>
        <v>0</v>
      </c>
      <c r="U169" s="76">
        <f>'[64]2016 свод'!V173</f>
        <v>0</v>
      </c>
      <c r="V169" s="76">
        <f>'[64]2016 свод'!W173</f>
        <v>0</v>
      </c>
      <c r="W169" s="76">
        <f>'[64]2016 свод'!X173</f>
        <v>0</v>
      </c>
      <c r="X169" s="76">
        <f>'[64]2016 свод'!Y173</f>
        <v>0</v>
      </c>
      <c r="Y169" s="76">
        <f>'[64]2016 свод'!Z173</f>
        <v>0</v>
      </c>
      <c r="Z169" s="76">
        <f>'[64]2016 свод'!AA173</f>
        <v>0</v>
      </c>
      <c r="AA169" s="76">
        <f>'[64]2016 свод'!AB173</f>
        <v>548441.91999999969</v>
      </c>
      <c r="AB169" s="76">
        <f>'[64]2016 свод'!AC173</f>
        <v>0</v>
      </c>
      <c r="AC169" s="76">
        <f>'[64]2016 свод'!AD173</f>
        <v>64392489.12000002</v>
      </c>
      <c r="AD169" s="77"/>
      <c r="AE169" s="36"/>
      <c r="AF169" s="36"/>
      <c r="AG169" s="78"/>
    </row>
    <row r="170" spans="1:198" hidden="1" outlineLevel="1">
      <c r="D170" s="97"/>
      <c r="E170" s="97"/>
      <c r="F170" s="30">
        <f>F69+F114+F169</f>
        <v>28808412.670000002</v>
      </c>
      <c r="G170" s="30">
        <f t="shared" ref="G170:AC170" si="13">G69+G114+G169</f>
        <v>258702209.25</v>
      </c>
      <c r="H170" s="30">
        <f t="shared" si="13"/>
        <v>51891362.109999999</v>
      </c>
      <c r="I170" s="30">
        <f t="shared" si="13"/>
        <v>37189417.050000004</v>
      </c>
      <c r="J170" s="30">
        <f t="shared" si="13"/>
        <v>39330309.579999998</v>
      </c>
      <c r="K170" s="30">
        <f t="shared" si="13"/>
        <v>2991415.5500000003</v>
      </c>
      <c r="L170" s="30">
        <f t="shared" si="13"/>
        <v>240120128.16999999</v>
      </c>
      <c r="M170" s="30">
        <f>M69+M114+M169</f>
        <v>1019080.3099999999</v>
      </c>
      <c r="N170" s="30">
        <f t="shared" si="13"/>
        <v>9508306.2699999996</v>
      </c>
      <c r="O170" s="30">
        <f t="shared" si="13"/>
        <v>1743526.4800000002</v>
      </c>
      <c r="P170" s="30">
        <f t="shared" si="13"/>
        <v>2024519.2199999997</v>
      </c>
      <c r="Q170" s="30">
        <f t="shared" si="13"/>
        <v>2144772.98</v>
      </c>
      <c r="R170" s="30">
        <f t="shared" si="13"/>
        <v>0</v>
      </c>
      <c r="S170" s="30">
        <f t="shared" si="13"/>
        <v>6606991.7400000002</v>
      </c>
      <c r="T170" s="30">
        <f t="shared" si="13"/>
        <v>465171.5</v>
      </c>
      <c r="U170" s="30">
        <f t="shared" si="13"/>
        <v>7189158.3099999996</v>
      </c>
      <c r="V170" s="30">
        <f t="shared" si="13"/>
        <v>522239.09</v>
      </c>
      <c r="W170" s="30">
        <f t="shared" si="13"/>
        <v>509822.15</v>
      </c>
      <c r="X170" s="30">
        <f t="shared" si="13"/>
        <v>646600.79</v>
      </c>
      <c r="Y170" s="30">
        <f t="shared" si="13"/>
        <v>19589.46</v>
      </c>
      <c r="Z170" s="30">
        <f t="shared" si="13"/>
        <v>3916523.08</v>
      </c>
      <c r="AA170" s="30">
        <f t="shared" si="13"/>
        <v>3350538.6799999997</v>
      </c>
      <c r="AB170" s="30">
        <f t="shared" si="13"/>
        <v>3974873.5</v>
      </c>
      <c r="AC170" s="30">
        <f t="shared" si="13"/>
        <v>702674967.94000006</v>
      </c>
      <c r="AD170" s="29"/>
      <c r="AE170" s="29"/>
      <c r="AF170" s="29"/>
      <c r="AG170" s="29"/>
    </row>
    <row r="171" spans="1:198" ht="12" thickBot="1">
      <c r="AD171" s="29"/>
      <c r="AE171" s="29"/>
      <c r="AF171" s="29"/>
      <c r="AG171" s="29"/>
    </row>
    <row r="172" spans="1:198" s="100" customFormat="1" ht="12" thickBot="1">
      <c r="A172" s="295" t="s">
        <v>11</v>
      </c>
      <c r="B172" s="298" t="s">
        <v>185</v>
      </c>
      <c r="C172" s="98"/>
      <c r="D172" s="98"/>
      <c r="E172" s="98"/>
      <c r="F172" s="99">
        <f>F4</f>
        <v>4</v>
      </c>
      <c r="G172" s="99">
        <f t="shared" ref="G172:AC172" si="14">G4</f>
        <v>5</v>
      </c>
      <c r="H172" s="99">
        <f t="shared" si="14"/>
        <v>6</v>
      </c>
      <c r="I172" s="99">
        <f t="shared" si="14"/>
        <v>7</v>
      </c>
      <c r="J172" s="99">
        <f t="shared" si="14"/>
        <v>8</v>
      </c>
      <c r="K172" s="99">
        <f t="shared" si="14"/>
        <v>9</v>
      </c>
      <c r="L172" s="99">
        <f t="shared" si="14"/>
        <v>10</v>
      </c>
      <c r="M172" s="99">
        <f t="shared" si="14"/>
        <v>11</v>
      </c>
      <c r="N172" s="99">
        <f t="shared" si="14"/>
        <v>12</v>
      </c>
      <c r="O172" s="99">
        <f t="shared" si="14"/>
        <v>13</v>
      </c>
      <c r="P172" s="99">
        <f t="shared" si="14"/>
        <v>0</v>
      </c>
      <c r="Q172" s="99">
        <f t="shared" si="14"/>
        <v>14</v>
      </c>
      <c r="R172" s="99">
        <f t="shared" si="14"/>
        <v>15</v>
      </c>
      <c r="S172" s="99">
        <f t="shared" si="14"/>
        <v>16</v>
      </c>
      <c r="T172" s="99">
        <f t="shared" si="14"/>
        <v>17</v>
      </c>
      <c r="U172" s="99">
        <f t="shared" si="14"/>
        <v>18</v>
      </c>
      <c r="V172" s="99">
        <f t="shared" si="14"/>
        <v>19</v>
      </c>
      <c r="W172" s="99">
        <f t="shared" si="14"/>
        <v>20</v>
      </c>
      <c r="X172" s="99">
        <f t="shared" si="14"/>
        <v>21</v>
      </c>
      <c r="Y172" s="99">
        <f t="shared" si="14"/>
        <v>22</v>
      </c>
      <c r="Z172" s="99">
        <f t="shared" si="14"/>
        <v>23</v>
      </c>
      <c r="AA172" s="99">
        <f t="shared" si="14"/>
        <v>0</v>
      </c>
      <c r="AB172" s="99">
        <f t="shared" si="14"/>
        <v>24</v>
      </c>
      <c r="AC172" s="99">
        <f t="shared" si="14"/>
        <v>25</v>
      </c>
      <c r="AD172" s="301"/>
      <c r="AE172" s="301"/>
      <c r="AF172" s="301"/>
      <c r="AG172" s="301"/>
      <c r="GP172" s="29"/>
    </row>
    <row r="173" spans="1:198" s="100" customFormat="1">
      <c r="A173" s="296"/>
      <c r="B173" s="299"/>
      <c r="C173" s="98"/>
      <c r="D173" s="98"/>
      <c r="E173" s="98"/>
      <c r="F173" s="101"/>
      <c r="G173" s="102"/>
      <c r="H173" s="102"/>
      <c r="I173" s="102"/>
      <c r="J173" s="102"/>
      <c r="K173" s="102"/>
      <c r="L173" s="102"/>
      <c r="M173" s="102"/>
      <c r="N173" s="102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302" t="s">
        <v>160</v>
      </c>
      <c r="AE173" s="303"/>
      <c r="AF173" s="303"/>
      <c r="AG173" s="304"/>
      <c r="GP173" s="29"/>
    </row>
    <row r="174" spans="1:198" s="100" customFormat="1" ht="11.25" customHeight="1">
      <c r="A174" s="297"/>
      <c r="B174" s="300"/>
      <c r="C174" s="98"/>
      <c r="D174" s="98"/>
      <c r="E174" s="98"/>
      <c r="F174" s="101"/>
      <c r="G174" s="102"/>
      <c r="H174" s="101"/>
      <c r="I174" s="102"/>
      <c r="J174" s="101"/>
      <c r="K174" s="102"/>
      <c r="L174" s="101"/>
      <c r="M174" s="102"/>
      <c r="N174" s="101"/>
      <c r="O174" s="102"/>
      <c r="P174" s="101"/>
      <c r="Q174" s="102"/>
      <c r="R174" s="101"/>
      <c r="S174" s="102"/>
      <c r="T174" s="101"/>
      <c r="U174" s="102"/>
      <c r="V174" s="101"/>
      <c r="W174" s="102"/>
      <c r="X174" s="101"/>
      <c r="Y174" s="102"/>
      <c r="Z174" s="101"/>
      <c r="AA174" s="102"/>
      <c r="AB174" s="101"/>
      <c r="AC174" s="102"/>
      <c r="AD174" s="104" t="s">
        <v>186</v>
      </c>
      <c r="AE174" s="105" t="s">
        <v>187</v>
      </c>
      <c r="AF174" s="105" t="s">
        <v>188</v>
      </c>
      <c r="AG174" s="106" t="s">
        <v>189</v>
      </c>
      <c r="GP174" s="29"/>
    </row>
    <row r="175" spans="1:198" s="100" customFormat="1" ht="36.75" customHeight="1" thickBot="1">
      <c r="A175" s="107">
        <v>1</v>
      </c>
      <c r="B175" s="108">
        <v>2</v>
      </c>
      <c r="C175" s="109"/>
      <c r="D175" s="109"/>
      <c r="E175" s="109"/>
      <c r="F175" s="110" t="str">
        <f>F5</f>
        <v xml:space="preserve">Выработка Белоярский </v>
      </c>
      <c r="G175" s="110" t="str">
        <f t="shared" ref="G175:AG175" si="15">G5</f>
        <v>Выработка Березовский</v>
      </c>
      <c r="H175" s="110" t="str">
        <f t="shared" si="15"/>
        <v>Выработка Кондинский</v>
      </c>
      <c r="I175" s="110" t="str">
        <f t="shared" si="15"/>
        <v>Выработка Нижневартовский</v>
      </c>
      <c r="J175" s="110" t="str">
        <f t="shared" si="15"/>
        <v>Выработка Октябрьский</v>
      </c>
      <c r="K175" s="110" t="str">
        <f t="shared" si="15"/>
        <v xml:space="preserve">Выработка Сургутский </v>
      </c>
      <c r="L175" s="110" t="str">
        <f t="shared" si="15"/>
        <v xml:space="preserve">Выработка Ханты-Мансийский </v>
      </c>
      <c r="M175" s="110" t="str">
        <f t="shared" si="15"/>
        <v xml:space="preserve">Передача Белоярский </v>
      </c>
      <c r="N175" s="110" t="str">
        <f t="shared" si="15"/>
        <v>Передача Березовский</v>
      </c>
      <c r="O175" s="110" t="str">
        <f t="shared" si="15"/>
        <v>Передача Кондинский</v>
      </c>
      <c r="P175" s="110" t="str">
        <f t="shared" si="15"/>
        <v>Передача Нижневартовский</v>
      </c>
      <c r="Q175" s="110" t="str">
        <f t="shared" si="15"/>
        <v>Передача Октябрьский</v>
      </c>
      <c r="R175" s="110" t="str">
        <f t="shared" si="15"/>
        <v xml:space="preserve">Передача Сургутский </v>
      </c>
      <c r="S175" s="110" t="str">
        <f t="shared" si="15"/>
        <v xml:space="preserve">Передача Ханты-Мансийский </v>
      </c>
      <c r="T175" s="110" t="str">
        <f t="shared" si="15"/>
        <v xml:space="preserve">Сбыт Белоярский </v>
      </c>
      <c r="U175" s="110" t="str">
        <f t="shared" si="15"/>
        <v>Сбыт Березовский</v>
      </c>
      <c r="V175" s="110" t="str">
        <f t="shared" si="15"/>
        <v>Сбыт Кондинский</v>
      </c>
      <c r="W175" s="110" t="str">
        <f t="shared" si="15"/>
        <v>Сбыт Нижневартовский</v>
      </c>
      <c r="X175" s="110" t="str">
        <f t="shared" si="15"/>
        <v>Сбыт Октябрьский</v>
      </c>
      <c r="Y175" s="110" t="str">
        <f t="shared" si="15"/>
        <v xml:space="preserve">Сбыт Сургутский </v>
      </c>
      <c r="Z175" s="110" t="str">
        <f t="shared" si="15"/>
        <v xml:space="preserve">Сбыт Ханты-Мансийский </v>
      </c>
      <c r="AA175" s="110" t="str">
        <f t="shared" si="15"/>
        <v xml:space="preserve">Тепло </v>
      </c>
      <c r="AB175" s="110" t="str">
        <f t="shared" si="15"/>
        <v xml:space="preserve">Прочие </v>
      </c>
      <c r="AC175" s="110">
        <f t="shared" si="15"/>
        <v>0</v>
      </c>
      <c r="AD175" s="110">
        <f t="shared" si="15"/>
        <v>0</v>
      </c>
      <c r="AE175" s="110">
        <f t="shared" si="15"/>
        <v>0</v>
      </c>
      <c r="AF175" s="110">
        <f t="shared" si="15"/>
        <v>0</v>
      </c>
      <c r="AG175" s="110">
        <f t="shared" si="15"/>
        <v>0</v>
      </c>
      <c r="GP175" s="29"/>
    </row>
    <row r="176" spans="1:198" s="100" customFormat="1" outlineLevel="1">
      <c r="A176" s="111" t="s">
        <v>190</v>
      </c>
      <c r="B176" s="112" t="s">
        <v>191</v>
      </c>
      <c r="C176" s="113"/>
      <c r="D176" s="113"/>
      <c r="E176" s="113"/>
      <c r="F176" s="114"/>
      <c r="G176" s="115"/>
      <c r="H176" s="115"/>
      <c r="I176" s="115"/>
      <c r="J176" s="115"/>
      <c r="K176" s="115"/>
      <c r="L176" s="115"/>
      <c r="M176" s="115">
        <f>Лист1!G9+Лист1!G17</f>
        <v>593876.22</v>
      </c>
      <c r="N176" s="115">
        <f>Лист1!G15+Лист1!G16+Лист1!G25</f>
        <v>7287418.9100000001</v>
      </c>
      <c r="O176" s="116">
        <f>Лист1!G13+Лист1!G14+Лист1!G24</f>
        <v>1037977.99</v>
      </c>
      <c r="P176" s="208">
        <f>Лист1!G12+Лист1!G20</f>
        <v>472328.05000000005</v>
      </c>
      <c r="Q176" s="209">
        <f>Лист1!G11+Лист1!G19</f>
        <v>607002.74</v>
      </c>
      <c r="R176" s="113"/>
      <c r="S176" s="209">
        <f>Лист1!G10+Лист1!G18</f>
        <v>5417183.8000000007</v>
      </c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8"/>
      <c r="AE176" s="119"/>
      <c r="AF176" s="119"/>
      <c r="AG176" s="120">
        <f>SUM(AD176:AF176)</f>
        <v>0</v>
      </c>
      <c r="GP176" s="29"/>
    </row>
    <row r="177" spans="1:198" s="100" customFormat="1" ht="22.5" outlineLevel="1">
      <c r="A177" s="111" t="s">
        <v>192</v>
      </c>
      <c r="B177" s="121" t="s">
        <v>193</v>
      </c>
      <c r="C177" s="113"/>
      <c r="D177" s="113"/>
      <c r="E177" s="113"/>
      <c r="F177" s="122"/>
      <c r="G177" s="123"/>
      <c r="H177" s="123"/>
      <c r="I177" s="123"/>
      <c r="J177" s="123"/>
      <c r="K177" s="123"/>
      <c r="L177" s="123"/>
      <c r="M177" s="123">
        <f>Лист1!Y26</f>
        <v>126.239</v>
      </c>
      <c r="N177" s="123">
        <f>Лист1!Z26</f>
        <v>1693.63</v>
      </c>
      <c r="O177" s="123">
        <f>Лист1!AA26</f>
        <v>196.36099999999999</v>
      </c>
      <c r="P177" s="123">
        <f>Лист1!AB26</f>
        <v>267.101</v>
      </c>
      <c r="Q177" s="123">
        <f>Лист1!AC26</f>
        <v>184.23500000000001</v>
      </c>
      <c r="R177" s="113"/>
      <c r="S177" s="209">
        <f>Лист1!AE26</f>
        <v>1344.568</v>
      </c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25"/>
      <c r="AE177" s="126"/>
      <c r="AF177" s="126"/>
      <c r="AG177" s="127">
        <f>SUM(AD177:AF177)</f>
        <v>0</v>
      </c>
      <c r="GP177" s="29"/>
    </row>
    <row r="178" spans="1:198" s="100" customFormat="1" outlineLevel="1">
      <c r="A178" s="111" t="s">
        <v>194</v>
      </c>
      <c r="B178" s="121" t="s">
        <v>195</v>
      </c>
      <c r="C178" s="113"/>
      <c r="D178" s="113"/>
      <c r="E178" s="113"/>
      <c r="F178" s="122"/>
      <c r="G178" s="123"/>
      <c r="H178" s="123"/>
      <c r="I178" s="123"/>
      <c r="J178" s="123"/>
      <c r="K178" s="123"/>
      <c r="L178" s="123"/>
      <c r="M178" s="123"/>
      <c r="N178" s="123"/>
      <c r="O178" s="124"/>
      <c r="P178" s="117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25"/>
      <c r="AE178" s="126"/>
      <c r="AF178" s="126"/>
      <c r="AG178" s="127">
        <f t="shared" ref="AG178:AG179" si="16">SUM(AD178:AF178)</f>
        <v>0</v>
      </c>
      <c r="GP178" s="29"/>
    </row>
    <row r="179" spans="1:198" s="100" customFormat="1" outlineLevel="1">
      <c r="A179" s="111" t="s">
        <v>196</v>
      </c>
      <c r="B179" s="121" t="s">
        <v>197</v>
      </c>
      <c r="C179" s="113"/>
      <c r="D179" s="113"/>
      <c r="E179" s="113"/>
      <c r="F179" s="128"/>
      <c r="G179" s="129"/>
      <c r="H179" s="129"/>
      <c r="I179" s="129"/>
      <c r="J179" s="129"/>
      <c r="K179" s="129"/>
      <c r="L179" s="129"/>
      <c r="M179" s="129"/>
      <c r="N179" s="129"/>
      <c r="O179" s="130"/>
      <c r="P179" s="117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31"/>
      <c r="AE179" s="132"/>
      <c r="AF179" s="132"/>
      <c r="AG179" s="127">
        <f t="shared" si="16"/>
        <v>0</v>
      </c>
      <c r="GP179" s="29"/>
    </row>
    <row r="180" spans="1:198" hidden="1" outlineLevel="1">
      <c r="A180" s="133" t="s">
        <v>198</v>
      </c>
      <c r="B180" s="134" t="s">
        <v>199</v>
      </c>
      <c r="C180" s="135"/>
      <c r="D180" s="135"/>
      <c r="E180" s="135"/>
      <c r="F180" s="136">
        <f>F181+F186+F187+F194+F198+F201+F205+F206+F219+F222+F191</f>
        <v>23637491.490000002</v>
      </c>
      <c r="G180" s="136">
        <f t="shared" ref="G180:AC180" si="17">G181+G186+G187+G194+G198+G201+G205+G206+G219+G222+G191</f>
        <v>233494215.64000002</v>
      </c>
      <c r="H180" s="136">
        <f t="shared" si="17"/>
        <v>46759455.350000001</v>
      </c>
      <c r="I180" s="136">
        <f t="shared" si="17"/>
        <v>33011057.119999994</v>
      </c>
      <c r="J180" s="136">
        <f t="shared" si="17"/>
        <v>34257739.520000003</v>
      </c>
      <c r="K180" s="136">
        <f t="shared" si="17"/>
        <v>2379086.6599999992</v>
      </c>
      <c r="L180" s="136">
        <f t="shared" si="17"/>
        <v>217511572.27999997</v>
      </c>
      <c r="M180" s="136">
        <f t="shared" si="17"/>
        <v>1019080.3099999999</v>
      </c>
      <c r="N180" s="136">
        <f t="shared" si="17"/>
        <v>9508306.2699999996</v>
      </c>
      <c r="O180" s="136">
        <f t="shared" si="17"/>
        <v>1743526.48</v>
      </c>
      <c r="P180" s="136">
        <f t="shared" si="17"/>
        <v>2024519.2199999997</v>
      </c>
      <c r="Q180" s="136">
        <f t="shared" si="17"/>
        <v>2144772.98</v>
      </c>
      <c r="R180" s="136">
        <f t="shared" si="17"/>
        <v>0</v>
      </c>
      <c r="S180" s="136">
        <f t="shared" si="17"/>
        <v>6606991.7400000002</v>
      </c>
      <c r="T180" s="136">
        <f t="shared" si="17"/>
        <v>465171.5</v>
      </c>
      <c r="U180" s="136">
        <f t="shared" si="17"/>
        <v>7189158.3099999996</v>
      </c>
      <c r="V180" s="136">
        <f t="shared" si="17"/>
        <v>522239.09</v>
      </c>
      <c r="W180" s="136">
        <f t="shared" si="17"/>
        <v>509822.15</v>
      </c>
      <c r="X180" s="136">
        <f t="shared" si="17"/>
        <v>646600.79</v>
      </c>
      <c r="Y180" s="136">
        <f t="shared" si="17"/>
        <v>19589.46</v>
      </c>
      <c r="Z180" s="136">
        <f t="shared" si="17"/>
        <v>3916523.08</v>
      </c>
      <c r="AA180" s="136">
        <f t="shared" si="17"/>
        <v>2767080.4299999997</v>
      </c>
      <c r="AB180" s="136">
        <f t="shared" si="17"/>
        <v>3974873.5</v>
      </c>
      <c r="AC180" s="136">
        <f t="shared" si="17"/>
        <v>634108873.37</v>
      </c>
      <c r="AD180" s="137">
        <f>AD181+AD186+AD187+AD194+AD198+AD201+AD205+AD206+AD219+AD222</f>
        <v>0</v>
      </c>
      <c r="AE180" s="138">
        <f t="shared" ref="AE180" si="18">AE181+AE186+AE187+AE194+AE198+AE201+AE205+AE206+AE219+AE222</f>
        <v>0</v>
      </c>
      <c r="AF180" s="138">
        <f>AF181+AF186+AF187+AF194+AF198+AF201+AF205+AF206+AF219+AF222</f>
        <v>0</v>
      </c>
      <c r="AG180" s="127">
        <f>SUM(AD180:AF180)</f>
        <v>0</v>
      </c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139"/>
      <c r="BH180" s="139"/>
      <c r="BI180" s="139"/>
      <c r="BJ180" s="139"/>
      <c r="BK180" s="139"/>
      <c r="BL180" s="139"/>
      <c r="BM180" s="139"/>
      <c r="BN180" s="139"/>
      <c r="BO180" s="139"/>
      <c r="BP180" s="139"/>
      <c r="BQ180" s="139"/>
      <c r="BR180" s="139"/>
      <c r="BS180" s="139"/>
      <c r="BT180" s="139"/>
      <c r="BU180" s="139"/>
      <c r="BV180" s="139"/>
      <c r="BW180" s="139"/>
      <c r="BX180" s="139"/>
      <c r="BY180" s="139"/>
      <c r="BZ180" s="139"/>
      <c r="CA180" s="139"/>
      <c r="CB180" s="139"/>
      <c r="CC180" s="139"/>
      <c r="CD180" s="139"/>
      <c r="CE180" s="139"/>
      <c r="CF180" s="139"/>
      <c r="CG180" s="139"/>
      <c r="CH180" s="139"/>
      <c r="CI180" s="139"/>
      <c r="CJ180" s="139"/>
      <c r="CK180" s="139"/>
      <c r="CL180" s="139"/>
      <c r="CM180" s="139"/>
      <c r="CN180" s="139"/>
      <c r="CO180" s="139"/>
      <c r="CP180" s="139"/>
      <c r="CQ180" s="139"/>
      <c r="CR180" s="139"/>
      <c r="CS180" s="139"/>
      <c r="CT180" s="139"/>
      <c r="CU180" s="139"/>
      <c r="CV180" s="139"/>
      <c r="CW180" s="139"/>
      <c r="CX180" s="139"/>
      <c r="CY180" s="139"/>
      <c r="CZ180" s="139"/>
      <c r="DA180" s="139"/>
      <c r="DB180" s="139"/>
      <c r="DC180" s="139"/>
      <c r="DD180" s="139"/>
      <c r="DE180" s="139"/>
      <c r="DF180" s="139"/>
      <c r="DG180" s="139"/>
      <c r="DH180" s="139"/>
      <c r="DI180" s="139"/>
      <c r="DJ180" s="139"/>
      <c r="DK180" s="139"/>
      <c r="DL180" s="139"/>
      <c r="DM180" s="139"/>
      <c r="DN180" s="139"/>
      <c r="DO180" s="139"/>
      <c r="DP180" s="139"/>
      <c r="DQ180" s="139"/>
      <c r="DR180" s="139"/>
      <c r="DS180" s="139"/>
      <c r="DT180" s="139"/>
      <c r="DU180" s="139"/>
      <c r="DV180" s="139"/>
      <c r="DW180" s="139"/>
      <c r="DX180" s="139"/>
      <c r="DY180" s="139"/>
      <c r="DZ180" s="139"/>
      <c r="EA180" s="139"/>
      <c r="EB180" s="139"/>
      <c r="EC180" s="139"/>
      <c r="ED180" s="139"/>
      <c r="EE180" s="139"/>
      <c r="EF180" s="139"/>
      <c r="EG180" s="139"/>
      <c r="EH180" s="139"/>
      <c r="EI180" s="139"/>
      <c r="EJ180" s="139"/>
      <c r="EK180" s="139"/>
      <c r="EL180" s="139"/>
      <c r="EM180" s="139"/>
      <c r="EN180" s="139"/>
      <c r="EO180" s="139"/>
      <c r="EP180" s="139"/>
      <c r="EQ180" s="139"/>
      <c r="ER180" s="139"/>
      <c r="ES180" s="139"/>
      <c r="ET180" s="139"/>
      <c r="EU180" s="139"/>
      <c r="EV180" s="139"/>
      <c r="EW180" s="139"/>
      <c r="EX180" s="139"/>
      <c r="EY180" s="139"/>
      <c r="EZ180" s="139"/>
      <c r="FA180" s="139"/>
      <c r="FB180" s="139"/>
      <c r="FC180" s="139"/>
      <c r="FD180" s="139"/>
      <c r="FE180" s="139"/>
      <c r="FF180" s="139"/>
      <c r="FG180" s="139"/>
      <c r="FH180" s="139"/>
      <c r="FI180" s="139"/>
      <c r="FJ180" s="139"/>
      <c r="FK180" s="139"/>
      <c r="FL180" s="139"/>
      <c r="FM180" s="139"/>
      <c r="FN180" s="139"/>
      <c r="FO180" s="139"/>
      <c r="FP180" s="139"/>
      <c r="FQ180" s="139"/>
      <c r="FR180" s="139"/>
      <c r="FS180" s="139"/>
      <c r="FT180" s="139"/>
      <c r="FU180" s="139"/>
      <c r="FV180" s="139"/>
      <c r="FW180" s="139"/>
      <c r="FX180" s="139"/>
      <c r="FY180" s="139"/>
      <c r="FZ180" s="139"/>
      <c r="GA180" s="139"/>
      <c r="GB180" s="139"/>
      <c r="GC180" s="139"/>
      <c r="GD180" s="139"/>
      <c r="GE180" s="139"/>
      <c r="GF180" s="139"/>
      <c r="GG180" s="139"/>
      <c r="GH180" s="139"/>
      <c r="GI180" s="139"/>
      <c r="GJ180" s="139"/>
      <c r="GK180" s="139"/>
      <c r="GL180" s="139"/>
      <c r="GM180" s="139"/>
      <c r="GN180" s="139"/>
      <c r="GO180" s="139"/>
    </row>
    <row r="181" spans="1:198" hidden="1" outlineLevel="1">
      <c r="A181" s="133" t="s">
        <v>200</v>
      </c>
      <c r="B181" s="134" t="s">
        <v>201</v>
      </c>
      <c r="C181" s="135"/>
      <c r="D181" s="135"/>
      <c r="E181" s="135"/>
      <c r="F181" s="136">
        <f>F182+F183+F184+F185</f>
        <v>7819302.9500000002</v>
      </c>
      <c r="G181" s="140">
        <f t="shared" ref="G181:AC181" si="19">G182+G183+G184+G185</f>
        <v>38969510.68</v>
      </c>
      <c r="H181" s="140">
        <f t="shared" si="19"/>
        <v>7502395.6999999993</v>
      </c>
      <c r="I181" s="140">
        <f t="shared" si="19"/>
        <v>6136250.8100000005</v>
      </c>
      <c r="J181" s="140">
        <f t="shared" si="19"/>
        <v>7573374.4000000004</v>
      </c>
      <c r="K181" s="140">
        <f t="shared" si="19"/>
        <v>852685.37999999989</v>
      </c>
      <c r="L181" s="140">
        <f t="shared" si="19"/>
        <v>34879508.619999997</v>
      </c>
      <c r="M181" s="140">
        <f t="shared" si="19"/>
        <v>0</v>
      </c>
      <c r="N181" s="140">
        <f t="shared" si="19"/>
        <v>0</v>
      </c>
      <c r="O181" s="140">
        <f t="shared" si="19"/>
        <v>0</v>
      </c>
      <c r="P181" s="140">
        <f t="shared" si="19"/>
        <v>0</v>
      </c>
      <c r="Q181" s="140">
        <f t="shared" si="19"/>
        <v>0</v>
      </c>
      <c r="R181" s="140">
        <f t="shared" si="19"/>
        <v>0</v>
      </c>
      <c r="S181" s="140">
        <f t="shared" si="19"/>
        <v>0</v>
      </c>
      <c r="T181" s="140">
        <f t="shared" si="19"/>
        <v>0</v>
      </c>
      <c r="U181" s="140">
        <f t="shared" si="19"/>
        <v>0</v>
      </c>
      <c r="V181" s="140">
        <f t="shared" si="19"/>
        <v>0</v>
      </c>
      <c r="W181" s="140">
        <f t="shared" si="19"/>
        <v>0</v>
      </c>
      <c r="X181" s="140">
        <f t="shared" si="19"/>
        <v>0</v>
      </c>
      <c r="Y181" s="140">
        <f t="shared" si="19"/>
        <v>0</v>
      </c>
      <c r="Z181" s="140">
        <f t="shared" si="19"/>
        <v>0</v>
      </c>
      <c r="AA181" s="140">
        <f t="shared" si="19"/>
        <v>877564.89999999991</v>
      </c>
      <c r="AB181" s="140">
        <f t="shared" si="19"/>
        <v>0</v>
      </c>
      <c r="AC181" s="140">
        <f t="shared" si="19"/>
        <v>104610593.44</v>
      </c>
      <c r="AD181" s="137">
        <f>AD182+AD183+AD184+AD185</f>
        <v>0</v>
      </c>
      <c r="AE181" s="138">
        <f t="shared" ref="AE181:AF181" si="20">AE182+AE183+AE184+AE185</f>
        <v>0</v>
      </c>
      <c r="AF181" s="138">
        <f t="shared" si="20"/>
        <v>0</v>
      </c>
      <c r="AG181" s="127">
        <f t="shared" ref="AG181:AG244" si="21">SUM(AD181:AF181)</f>
        <v>0</v>
      </c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100"/>
      <c r="BS181" s="100"/>
      <c r="BT181" s="100"/>
      <c r="BU181" s="100"/>
      <c r="BV181" s="100"/>
      <c r="BW181" s="100"/>
      <c r="BX181" s="100"/>
      <c r="BY181" s="100"/>
      <c r="BZ181" s="100"/>
      <c r="CA181" s="100"/>
      <c r="CB181" s="100"/>
      <c r="CC181" s="100"/>
      <c r="CD181" s="100"/>
      <c r="CE181" s="100"/>
      <c r="CF181" s="100"/>
      <c r="CG181" s="100"/>
      <c r="CH181" s="100"/>
      <c r="CI181" s="100"/>
      <c r="CJ181" s="100"/>
      <c r="CK181" s="100"/>
      <c r="CL181" s="100"/>
      <c r="CM181" s="100"/>
      <c r="CN181" s="100"/>
      <c r="CO181" s="100"/>
      <c r="CP181" s="100"/>
      <c r="CQ181" s="100"/>
      <c r="CR181" s="100"/>
      <c r="CS181" s="100"/>
      <c r="CT181" s="100"/>
      <c r="CU181" s="100"/>
      <c r="CV181" s="100"/>
      <c r="CW181" s="100"/>
      <c r="CX181" s="100"/>
      <c r="CY181" s="100"/>
      <c r="CZ181" s="100"/>
      <c r="DA181" s="100"/>
      <c r="DB181" s="100"/>
      <c r="DC181" s="100"/>
      <c r="DD181" s="100"/>
      <c r="DE181" s="100"/>
      <c r="DF181" s="100"/>
      <c r="DG181" s="100"/>
      <c r="DH181" s="100"/>
      <c r="DI181" s="100"/>
      <c r="DJ181" s="100"/>
      <c r="DK181" s="100"/>
      <c r="DL181" s="100"/>
      <c r="DM181" s="100"/>
      <c r="DN181" s="100"/>
      <c r="DO181" s="100"/>
      <c r="DP181" s="100"/>
      <c r="DQ181" s="100"/>
      <c r="DR181" s="100"/>
      <c r="DS181" s="100"/>
      <c r="DT181" s="100"/>
      <c r="DU181" s="100"/>
      <c r="DV181" s="100"/>
      <c r="DW181" s="100"/>
      <c r="DX181" s="100"/>
      <c r="DY181" s="100"/>
      <c r="DZ181" s="100"/>
      <c r="EA181" s="100"/>
      <c r="EB181" s="100"/>
      <c r="EC181" s="100"/>
      <c r="ED181" s="100"/>
      <c r="EE181" s="100"/>
      <c r="EF181" s="100"/>
      <c r="EG181" s="100"/>
      <c r="EH181" s="100"/>
      <c r="EI181" s="100"/>
      <c r="EJ181" s="100"/>
      <c r="EK181" s="100"/>
      <c r="EL181" s="100"/>
      <c r="EM181" s="100"/>
      <c r="EN181" s="100"/>
      <c r="EO181" s="100"/>
      <c r="EP181" s="100"/>
      <c r="EQ181" s="100"/>
      <c r="ER181" s="100"/>
      <c r="ES181" s="100"/>
      <c r="ET181" s="100"/>
      <c r="EU181" s="100"/>
      <c r="EV181" s="100"/>
      <c r="EW181" s="100"/>
      <c r="EX181" s="100"/>
      <c r="EY181" s="100"/>
      <c r="EZ181" s="100"/>
      <c r="FA181" s="100"/>
      <c r="FB181" s="100"/>
      <c r="FC181" s="100"/>
      <c r="FD181" s="100"/>
      <c r="FE181" s="100"/>
      <c r="FF181" s="100"/>
      <c r="FG181" s="100"/>
      <c r="FH181" s="100"/>
      <c r="FI181" s="100"/>
      <c r="FJ181" s="100"/>
      <c r="FK181" s="100"/>
      <c r="FL181" s="100"/>
      <c r="FM181" s="100"/>
      <c r="FN181" s="100"/>
      <c r="FO181" s="100"/>
      <c r="FP181" s="100"/>
      <c r="FQ181" s="100"/>
      <c r="FR181" s="100"/>
      <c r="FS181" s="100"/>
      <c r="FT181" s="100"/>
      <c r="FU181" s="100"/>
      <c r="FV181" s="100"/>
      <c r="FW181" s="100"/>
      <c r="FX181" s="100"/>
      <c r="FY181" s="100"/>
      <c r="FZ181" s="100"/>
      <c r="GA181" s="100"/>
      <c r="GB181" s="100"/>
      <c r="GC181" s="100"/>
      <c r="GD181" s="100"/>
      <c r="GE181" s="100"/>
      <c r="GF181" s="100"/>
      <c r="GG181" s="100"/>
      <c r="GH181" s="100"/>
      <c r="GI181" s="100"/>
      <c r="GJ181" s="100"/>
      <c r="GK181" s="100"/>
      <c r="GL181" s="100"/>
      <c r="GM181" s="100"/>
      <c r="GN181" s="100"/>
      <c r="GO181" s="100"/>
    </row>
    <row r="182" spans="1:198" hidden="1" outlineLevel="1">
      <c r="A182" s="111" t="s">
        <v>202</v>
      </c>
      <c r="B182" s="121" t="s">
        <v>203</v>
      </c>
      <c r="C182" s="113"/>
      <c r="D182" s="113"/>
      <c r="E182" s="113"/>
      <c r="F182" s="122">
        <f t="shared" ref="F182:U186" si="22">SUMIF($E$9:$E$169,$A182,F$9:F$169)</f>
        <v>7645950.9900000002</v>
      </c>
      <c r="G182" s="122">
        <f t="shared" si="22"/>
        <v>37658126.149999999</v>
      </c>
      <c r="H182" s="122">
        <f t="shared" si="22"/>
        <v>7585389.6799999997</v>
      </c>
      <c r="I182" s="122">
        <f t="shared" si="22"/>
        <v>6189581.4800000004</v>
      </c>
      <c r="J182" s="122">
        <f t="shared" si="22"/>
        <v>7542961.6699999999</v>
      </c>
      <c r="K182" s="122">
        <f t="shared" si="22"/>
        <v>890437.67999999993</v>
      </c>
      <c r="L182" s="122">
        <f t="shared" si="22"/>
        <v>34314231.859999999</v>
      </c>
      <c r="M182" s="122">
        <f t="shared" si="22"/>
        <v>0</v>
      </c>
      <c r="N182" s="122">
        <f t="shared" si="22"/>
        <v>0</v>
      </c>
      <c r="O182" s="122">
        <f t="shared" si="22"/>
        <v>0</v>
      </c>
      <c r="P182" s="122">
        <f t="shared" si="22"/>
        <v>0</v>
      </c>
      <c r="Q182" s="122">
        <f t="shared" si="22"/>
        <v>0</v>
      </c>
      <c r="R182" s="122">
        <f t="shared" si="22"/>
        <v>0</v>
      </c>
      <c r="S182" s="122">
        <f t="shared" si="22"/>
        <v>0</v>
      </c>
      <c r="T182" s="122">
        <f t="shared" si="22"/>
        <v>0</v>
      </c>
      <c r="U182" s="122">
        <f t="shared" si="22"/>
        <v>0</v>
      </c>
      <c r="V182" s="122">
        <f t="shared" ref="V182:AB186" si="23">SUMIF($E$9:$E$169,$A182,V$9:V$169)</f>
        <v>0</v>
      </c>
      <c r="W182" s="122">
        <f t="shared" si="23"/>
        <v>0</v>
      </c>
      <c r="X182" s="122">
        <f t="shared" si="23"/>
        <v>0</v>
      </c>
      <c r="Y182" s="122">
        <f t="shared" si="23"/>
        <v>0</v>
      </c>
      <c r="Z182" s="122">
        <f t="shared" si="23"/>
        <v>0</v>
      </c>
      <c r="AA182" s="122">
        <f t="shared" si="23"/>
        <v>876661.45</v>
      </c>
      <c r="AB182" s="122">
        <f t="shared" si="23"/>
        <v>0</v>
      </c>
      <c r="AC182" s="122">
        <f>SUMIF($E$9:$E$169,$A182,AC$9:AC$169)</f>
        <v>102703340.95999999</v>
      </c>
      <c r="AD182" s="125"/>
      <c r="AE182" s="126"/>
      <c r="AF182" s="126"/>
      <c r="AG182" s="127">
        <f t="shared" si="21"/>
        <v>0</v>
      </c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100"/>
      <c r="BS182" s="100"/>
      <c r="BT182" s="100"/>
      <c r="BU182" s="100"/>
      <c r="BV182" s="100"/>
      <c r="BW182" s="100"/>
      <c r="BX182" s="100"/>
      <c r="BY182" s="100"/>
      <c r="BZ182" s="100"/>
      <c r="CA182" s="100"/>
      <c r="CB182" s="100"/>
      <c r="CC182" s="100"/>
      <c r="CD182" s="100"/>
      <c r="CE182" s="100"/>
      <c r="CF182" s="100"/>
      <c r="CG182" s="100"/>
      <c r="CH182" s="100"/>
      <c r="CI182" s="100"/>
      <c r="CJ182" s="100"/>
      <c r="CK182" s="100"/>
      <c r="CL182" s="100"/>
      <c r="CM182" s="100"/>
      <c r="CN182" s="100"/>
      <c r="CO182" s="100"/>
      <c r="CP182" s="100"/>
      <c r="CQ182" s="100"/>
      <c r="CR182" s="100"/>
      <c r="CS182" s="100"/>
      <c r="CT182" s="100"/>
      <c r="CU182" s="100"/>
      <c r="CV182" s="100"/>
      <c r="CW182" s="100"/>
      <c r="CX182" s="100"/>
      <c r="CY182" s="100"/>
      <c r="CZ182" s="100"/>
      <c r="DA182" s="100"/>
      <c r="DB182" s="100"/>
      <c r="DC182" s="100"/>
      <c r="DD182" s="100"/>
      <c r="DE182" s="100"/>
      <c r="DF182" s="100"/>
      <c r="DG182" s="100"/>
      <c r="DH182" s="100"/>
      <c r="DI182" s="100"/>
      <c r="DJ182" s="100"/>
      <c r="DK182" s="100"/>
      <c r="DL182" s="100"/>
      <c r="DM182" s="100"/>
      <c r="DN182" s="100"/>
      <c r="DO182" s="100"/>
      <c r="DP182" s="100"/>
      <c r="DQ182" s="100"/>
      <c r="DR182" s="100"/>
      <c r="DS182" s="100"/>
      <c r="DT182" s="100"/>
      <c r="DU182" s="100"/>
      <c r="DV182" s="100"/>
      <c r="DW182" s="100"/>
      <c r="DX182" s="100"/>
      <c r="DY182" s="100"/>
      <c r="DZ182" s="100"/>
      <c r="EA182" s="100"/>
      <c r="EB182" s="100"/>
      <c r="EC182" s="100"/>
      <c r="ED182" s="100"/>
      <c r="EE182" s="100"/>
      <c r="EF182" s="100"/>
      <c r="EG182" s="100"/>
      <c r="EH182" s="100"/>
      <c r="EI182" s="100"/>
      <c r="EJ182" s="100"/>
      <c r="EK182" s="100"/>
      <c r="EL182" s="100"/>
      <c r="EM182" s="100"/>
      <c r="EN182" s="100"/>
      <c r="EO182" s="100"/>
      <c r="EP182" s="100"/>
      <c r="EQ182" s="100"/>
      <c r="ER182" s="100"/>
      <c r="ES182" s="100"/>
      <c r="ET182" s="100"/>
      <c r="EU182" s="100"/>
      <c r="EV182" s="100"/>
      <c r="EW182" s="100"/>
      <c r="EX182" s="100"/>
      <c r="EY182" s="100"/>
      <c r="EZ182" s="100"/>
      <c r="FA182" s="100"/>
      <c r="FB182" s="100"/>
      <c r="FC182" s="100"/>
      <c r="FD182" s="100"/>
      <c r="FE182" s="100"/>
      <c r="FF182" s="100"/>
      <c r="FG182" s="100"/>
      <c r="FH182" s="100"/>
      <c r="FI182" s="100"/>
      <c r="FJ182" s="100"/>
      <c r="FK182" s="100"/>
      <c r="FL182" s="100"/>
      <c r="FM182" s="100"/>
      <c r="FN182" s="100"/>
      <c r="FO182" s="100"/>
      <c r="FP182" s="100"/>
      <c r="FQ182" s="100"/>
      <c r="FR182" s="100"/>
      <c r="FS182" s="100"/>
      <c r="FT182" s="100"/>
      <c r="FU182" s="100"/>
      <c r="FV182" s="100"/>
      <c r="FW182" s="100"/>
      <c r="FX182" s="100"/>
      <c r="FY182" s="100"/>
      <c r="FZ182" s="100"/>
      <c r="GA182" s="100"/>
      <c r="GB182" s="100"/>
      <c r="GC182" s="100"/>
      <c r="GD182" s="100"/>
      <c r="GE182" s="100"/>
      <c r="GF182" s="100"/>
      <c r="GG182" s="100"/>
      <c r="GH182" s="100"/>
      <c r="GI182" s="100"/>
      <c r="GJ182" s="100"/>
      <c r="GK182" s="100"/>
      <c r="GL182" s="100"/>
      <c r="GM182" s="100"/>
      <c r="GN182" s="100"/>
      <c r="GO182" s="100"/>
    </row>
    <row r="183" spans="1:198" hidden="1" outlineLevel="1">
      <c r="A183" s="111" t="s">
        <v>174</v>
      </c>
      <c r="B183" s="121" t="s">
        <v>204</v>
      </c>
      <c r="C183" s="113"/>
      <c r="D183" s="113"/>
      <c r="E183" s="113"/>
      <c r="F183" s="122">
        <f t="shared" si="22"/>
        <v>0</v>
      </c>
      <c r="G183" s="122">
        <f t="shared" si="22"/>
        <v>0</v>
      </c>
      <c r="H183" s="122">
        <f t="shared" si="22"/>
        <v>0</v>
      </c>
      <c r="I183" s="122">
        <f t="shared" si="22"/>
        <v>0</v>
      </c>
      <c r="J183" s="122">
        <f t="shared" si="22"/>
        <v>0</v>
      </c>
      <c r="K183" s="122">
        <f t="shared" si="22"/>
        <v>0</v>
      </c>
      <c r="L183" s="122">
        <f t="shared" si="22"/>
        <v>0</v>
      </c>
      <c r="M183" s="122">
        <f t="shared" si="22"/>
        <v>0</v>
      </c>
      <c r="N183" s="122">
        <f t="shared" si="22"/>
        <v>0</v>
      </c>
      <c r="O183" s="122">
        <f t="shared" si="22"/>
        <v>0</v>
      </c>
      <c r="P183" s="122">
        <f t="shared" si="22"/>
        <v>0</v>
      </c>
      <c r="Q183" s="122">
        <f t="shared" si="22"/>
        <v>0</v>
      </c>
      <c r="R183" s="122">
        <f t="shared" si="22"/>
        <v>0</v>
      </c>
      <c r="S183" s="122">
        <f t="shared" si="22"/>
        <v>0</v>
      </c>
      <c r="T183" s="122">
        <f t="shared" si="22"/>
        <v>0</v>
      </c>
      <c r="U183" s="122">
        <f t="shared" si="22"/>
        <v>0</v>
      </c>
      <c r="V183" s="122">
        <f t="shared" si="23"/>
        <v>0</v>
      </c>
      <c r="W183" s="122">
        <f t="shared" si="23"/>
        <v>0</v>
      </c>
      <c r="X183" s="122">
        <f t="shared" si="23"/>
        <v>0</v>
      </c>
      <c r="Y183" s="122">
        <f t="shared" si="23"/>
        <v>0</v>
      </c>
      <c r="Z183" s="122">
        <f t="shared" si="23"/>
        <v>0</v>
      </c>
      <c r="AA183" s="122">
        <f t="shared" si="23"/>
        <v>0</v>
      </c>
      <c r="AB183" s="122">
        <f t="shared" si="23"/>
        <v>0</v>
      </c>
      <c r="AC183" s="122">
        <f>SUMIF($E$9:$E$169,$A183,AC$9:AC$169)</f>
        <v>0</v>
      </c>
      <c r="AD183" s="125"/>
      <c r="AE183" s="126"/>
      <c r="AF183" s="126"/>
      <c r="AG183" s="127">
        <f t="shared" si="21"/>
        <v>0</v>
      </c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100"/>
      <c r="BS183" s="100"/>
      <c r="BT183" s="100"/>
      <c r="BU183" s="100"/>
      <c r="BV183" s="100"/>
      <c r="BW183" s="100"/>
      <c r="BX183" s="100"/>
      <c r="BY183" s="100"/>
      <c r="BZ183" s="100"/>
      <c r="CA183" s="100"/>
      <c r="CB183" s="100"/>
      <c r="CC183" s="100"/>
      <c r="CD183" s="100"/>
      <c r="CE183" s="100"/>
      <c r="CF183" s="100"/>
      <c r="CG183" s="100"/>
      <c r="CH183" s="100"/>
      <c r="CI183" s="100"/>
      <c r="CJ183" s="100"/>
      <c r="CK183" s="100"/>
      <c r="CL183" s="100"/>
      <c r="CM183" s="100"/>
      <c r="CN183" s="100"/>
      <c r="CO183" s="100"/>
      <c r="CP183" s="100"/>
      <c r="CQ183" s="100"/>
      <c r="CR183" s="100"/>
      <c r="CS183" s="100"/>
      <c r="CT183" s="100"/>
      <c r="CU183" s="100"/>
      <c r="CV183" s="100"/>
      <c r="CW183" s="100"/>
      <c r="CX183" s="100"/>
      <c r="CY183" s="100"/>
      <c r="CZ183" s="100"/>
      <c r="DA183" s="100"/>
      <c r="DB183" s="100"/>
      <c r="DC183" s="100"/>
      <c r="DD183" s="100"/>
      <c r="DE183" s="100"/>
      <c r="DF183" s="100"/>
      <c r="DG183" s="100"/>
      <c r="DH183" s="100"/>
      <c r="DI183" s="100"/>
      <c r="DJ183" s="100"/>
      <c r="DK183" s="100"/>
      <c r="DL183" s="100"/>
      <c r="DM183" s="100"/>
      <c r="DN183" s="100"/>
      <c r="DO183" s="100"/>
      <c r="DP183" s="100"/>
      <c r="DQ183" s="100"/>
      <c r="DR183" s="100"/>
      <c r="DS183" s="100"/>
      <c r="DT183" s="100"/>
      <c r="DU183" s="100"/>
      <c r="DV183" s="100"/>
      <c r="DW183" s="100"/>
      <c r="DX183" s="100"/>
      <c r="DY183" s="100"/>
      <c r="DZ183" s="100"/>
      <c r="EA183" s="100"/>
      <c r="EB183" s="100"/>
      <c r="EC183" s="100"/>
      <c r="ED183" s="100"/>
      <c r="EE183" s="100"/>
      <c r="EF183" s="100"/>
      <c r="EG183" s="100"/>
      <c r="EH183" s="100"/>
      <c r="EI183" s="100"/>
      <c r="EJ183" s="100"/>
      <c r="EK183" s="100"/>
      <c r="EL183" s="100"/>
      <c r="EM183" s="100"/>
      <c r="EN183" s="100"/>
      <c r="EO183" s="100"/>
      <c r="EP183" s="100"/>
      <c r="EQ183" s="100"/>
      <c r="ER183" s="100"/>
      <c r="ES183" s="100"/>
      <c r="ET183" s="100"/>
      <c r="EU183" s="100"/>
      <c r="EV183" s="100"/>
      <c r="EW183" s="100"/>
      <c r="EX183" s="100"/>
      <c r="EY183" s="100"/>
      <c r="EZ183" s="100"/>
      <c r="FA183" s="100"/>
      <c r="FB183" s="100"/>
      <c r="FC183" s="100"/>
      <c r="FD183" s="100"/>
      <c r="FE183" s="100"/>
      <c r="FF183" s="100"/>
      <c r="FG183" s="100"/>
      <c r="FH183" s="100"/>
      <c r="FI183" s="100"/>
      <c r="FJ183" s="100"/>
      <c r="FK183" s="100"/>
      <c r="FL183" s="100"/>
      <c r="FM183" s="100"/>
      <c r="FN183" s="100"/>
      <c r="FO183" s="100"/>
      <c r="FP183" s="100"/>
      <c r="FQ183" s="100"/>
      <c r="FR183" s="100"/>
      <c r="FS183" s="100"/>
      <c r="FT183" s="100"/>
      <c r="FU183" s="100"/>
      <c r="FV183" s="100"/>
      <c r="FW183" s="100"/>
      <c r="FX183" s="100"/>
      <c r="FY183" s="100"/>
      <c r="FZ183" s="100"/>
      <c r="GA183" s="100"/>
      <c r="GB183" s="100"/>
      <c r="GC183" s="100"/>
      <c r="GD183" s="100"/>
      <c r="GE183" s="100"/>
      <c r="GF183" s="100"/>
      <c r="GG183" s="100"/>
      <c r="GH183" s="100"/>
      <c r="GI183" s="100"/>
      <c r="GJ183" s="100"/>
      <c r="GK183" s="100"/>
      <c r="GL183" s="100"/>
      <c r="GM183" s="100"/>
      <c r="GN183" s="100"/>
      <c r="GO183" s="100"/>
    </row>
    <row r="184" spans="1:198" hidden="1" outlineLevel="1">
      <c r="A184" s="111" t="s">
        <v>177</v>
      </c>
      <c r="B184" s="121" t="s">
        <v>205</v>
      </c>
      <c r="C184" s="113"/>
      <c r="D184" s="113"/>
      <c r="E184" s="113"/>
      <c r="F184" s="122">
        <f t="shared" si="22"/>
        <v>173351.96</v>
      </c>
      <c r="G184" s="122">
        <f t="shared" si="22"/>
        <v>1311384.53</v>
      </c>
      <c r="H184" s="122">
        <f t="shared" si="22"/>
        <v>-82993.98</v>
      </c>
      <c r="I184" s="122">
        <f t="shared" si="22"/>
        <v>-53330.67</v>
      </c>
      <c r="J184" s="122">
        <f t="shared" si="22"/>
        <v>30412.730000000003</v>
      </c>
      <c r="K184" s="122">
        <f t="shared" si="22"/>
        <v>-37752.300000000003</v>
      </c>
      <c r="L184" s="122">
        <f t="shared" si="22"/>
        <v>565276.76</v>
      </c>
      <c r="M184" s="122">
        <f>SUMIF($E$9:$E$169,$A184,M$9:M$169)</f>
        <v>0</v>
      </c>
      <c r="N184" s="122">
        <f t="shared" si="22"/>
        <v>0</v>
      </c>
      <c r="O184" s="122">
        <f t="shared" si="22"/>
        <v>0</v>
      </c>
      <c r="P184" s="122">
        <f t="shared" si="22"/>
        <v>0</v>
      </c>
      <c r="Q184" s="122">
        <f t="shared" si="22"/>
        <v>0</v>
      </c>
      <c r="R184" s="122">
        <f t="shared" si="22"/>
        <v>0</v>
      </c>
      <c r="S184" s="122">
        <f t="shared" si="22"/>
        <v>0</v>
      </c>
      <c r="T184" s="122">
        <f t="shared" si="22"/>
        <v>0</v>
      </c>
      <c r="U184" s="122">
        <f t="shared" si="22"/>
        <v>0</v>
      </c>
      <c r="V184" s="122">
        <f t="shared" si="23"/>
        <v>0</v>
      </c>
      <c r="W184" s="122">
        <f t="shared" si="23"/>
        <v>0</v>
      </c>
      <c r="X184" s="122">
        <f t="shared" si="23"/>
        <v>0</v>
      </c>
      <c r="Y184" s="122">
        <f t="shared" si="23"/>
        <v>0</v>
      </c>
      <c r="Z184" s="122">
        <f t="shared" si="23"/>
        <v>0</v>
      </c>
      <c r="AA184" s="122">
        <f t="shared" si="23"/>
        <v>903.45</v>
      </c>
      <c r="AB184" s="122">
        <f t="shared" si="23"/>
        <v>0</v>
      </c>
      <c r="AC184" s="122">
        <f>SUMIF($E$9:$E$169,$A184,AC$9:AC$169)</f>
        <v>1907252.4800000002</v>
      </c>
      <c r="AD184" s="125"/>
      <c r="AE184" s="126"/>
      <c r="AF184" s="126"/>
      <c r="AG184" s="127">
        <f t="shared" si="21"/>
        <v>0</v>
      </c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100"/>
      <c r="CJ184" s="100"/>
      <c r="CK184" s="100"/>
      <c r="CL184" s="100"/>
      <c r="CM184" s="100"/>
      <c r="CN184" s="100"/>
      <c r="CO184" s="100"/>
      <c r="CP184" s="100"/>
      <c r="CQ184" s="100"/>
      <c r="CR184" s="100"/>
      <c r="CS184" s="100"/>
      <c r="CT184" s="100"/>
      <c r="CU184" s="100"/>
      <c r="CV184" s="100"/>
      <c r="CW184" s="100"/>
      <c r="CX184" s="100"/>
      <c r="CY184" s="100"/>
      <c r="CZ184" s="100"/>
      <c r="DA184" s="100"/>
      <c r="DB184" s="100"/>
      <c r="DC184" s="100"/>
      <c r="DD184" s="100"/>
      <c r="DE184" s="100"/>
      <c r="DF184" s="100"/>
      <c r="DG184" s="100"/>
      <c r="DH184" s="100"/>
      <c r="DI184" s="100"/>
      <c r="DJ184" s="100"/>
      <c r="DK184" s="100"/>
      <c r="DL184" s="100"/>
      <c r="DM184" s="100"/>
      <c r="DN184" s="100"/>
      <c r="DO184" s="100"/>
      <c r="DP184" s="100"/>
      <c r="DQ184" s="100"/>
      <c r="DR184" s="100"/>
      <c r="DS184" s="100"/>
      <c r="DT184" s="100"/>
      <c r="DU184" s="100"/>
      <c r="DV184" s="100"/>
      <c r="DW184" s="100"/>
      <c r="DX184" s="100"/>
      <c r="DY184" s="100"/>
      <c r="DZ184" s="100"/>
      <c r="EA184" s="100"/>
      <c r="EB184" s="100"/>
      <c r="EC184" s="100"/>
      <c r="ED184" s="100"/>
      <c r="EE184" s="100"/>
      <c r="EF184" s="100"/>
      <c r="EG184" s="100"/>
      <c r="EH184" s="100"/>
      <c r="EI184" s="100"/>
      <c r="EJ184" s="100"/>
      <c r="EK184" s="100"/>
      <c r="EL184" s="100"/>
      <c r="EM184" s="100"/>
      <c r="EN184" s="100"/>
      <c r="EO184" s="100"/>
      <c r="EP184" s="100"/>
      <c r="EQ184" s="100"/>
      <c r="ER184" s="100"/>
      <c r="ES184" s="100"/>
      <c r="ET184" s="100"/>
      <c r="EU184" s="100"/>
      <c r="EV184" s="100"/>
      <c r="EW184" s="100"/>
      <c r="EX184" s="100"/>
      <c r="EY184" s="100"/>
      <c r="EZ184" s="100"/>
      <c r="FA184" s="100"/>
      <c r="FB184" s="100"/>
      <c r="FC184" s="100"/>
      <c r="FD184" s="100"/>
      <c r="FE184" s="100"/>
      <c r="FF184" s="100"/>
      <c r="FG184" s="100"/>
      <c r="FH184" s="100"/>
      <c r="FI184" s="100"/>
      <c r="FJ184" s="100"/>
      <c r="FK184" s="100"/>
      <c r="FL184" s="100"/>
      <c r="FM184" s="100"/>
      <c r="FN184" s="100"/>
      <c r="FO184" s="100"/>
      <c r="FP184" s="100"/>
      <c r="FQ184" s="100"/>
      <c r="FR184" s="100"/>
      <c r="FS184" s="100"/>
      <c r="FT184" s="100"/>
      <c r="FU184" s="100"/>
      <c r="FV184" s="100"/>
      <c r="FW184" s="100"/>
      <c r="FX184" s="100"/>
      <c r="FY184" s="100"/>
      <c r="FZ184" s="100"/>
      <c r="GA184" s="100"/>
      <c r="GB184" s="100"/>
      <c r="GC184" s="100"/>
      <c r="GD184" s="100"/>
      <c r="GE184" s="100"/>
      <c r="GF184" s="100"/>
      <c r="GG184" s="100"/>
      <c r="GH184" s="100"/>
      <c r="GI184" s="100"/>
      <c r="GJ184" s="100"/>
      <c r="GK184" s="100"/>
      <c r="GL184" s="100"/>
      <c r="GM184" s="100"/>
      <c r="GN184" s="100"/>
      <c r="GO184" s="100"/>
    </row>
    <row r="185" spans="1:198" hidden="1" outlineLevel="1">
      <c r="A185" s="111" t="s">
        <v>206</v>
      </c>
      <c r="B185" s="121"/>
      <c r="C185" s="113"/>
      <c r="D185" s="113"/>
      <c r="E185" s="113"/>
      <c r="F185" s="122">
        <f t="shared" si="22"/>
        <v>0</v>
      </c>
      <c r="G185" s="122">
        <f t="shared" si="22"/>
        <v>0</v>
      </c>
      <c r="H185" s="122">
        <f t="shared" si="22"/>
        <v>0</v>
      </c>
      <c r="I185" s="122">
        <f t="shared" si="22"/>
        <v>0</v>
      </c>
      <c r="J185" s="122">
        <f t="shared" si="22"/>
        <v>0</v>
      </c>
      <c r="K185" s="122">
        <f t="shared" si="22"/>
        <v>0</v>
      </c>
      <c r="L185" s="122">
        <f t="shared" si="22"/>
        <v>0</v>
      </c>
      <c r="M185" s="122">
        <f t="shared" si="22"/>
        <v>0</v>
      </c>
      <c r="N185" s="122">
        <f t="shared" si="22"/>
        <v>0</v>
      </c>
      <c r="O185" s="122">
        <f t="shared" si="22"/>
        <v>0</v>
      </c>
      <c r="P185" s="122">
        <f t="shared" si="22"/>
        <v>0</v>
      </c>
      <c r="Q185" s="122">
        <f t="shared" si="22"/>
        <v>0</v>
      </c>
      <c r="R185" s="122">
        <f t="shared" si="22"/>
        <v>0</v>
      </c>
      <c r="S185" s="122">
        <f t="shared" si="22"/>
        <v>0</v>
      </c>
      <c r="T185" s="122">
        <f t="shared" si="22"/>
        <v>0</v>
      </c>
      <c r="U185" s="122">
        <f t="shared" si="22"/>
        <v>0</v>
      </c>
      <c r="V185" s="122">
        <f t="shared" si="23"/>
        <v>0</v>
      </c>
      <c r="W185" s="122">
        <f t="shared" si="23"/>
        <v>0</v>
      </c>
      <c r="X185" s="122">
        <f t="shared" si="23"/>
        <v>0</v>
      </c>
      <c r="Y185" s="122">
        <f t="shared" si="23"/>
        <v>0</v>
      </c>
      <c r="Z185" s="122">
        <f t="shared" si="23"/>
        <v>0</v>
      </c>
      <c r="AA185" s="122">
        <f t="shared" si="23"/>
        <v>0</v>
      </c>
      <c r="AB185" s="122">
        <f t="shared" si="23"/>
        <v>0</v>
      </c>
      <c r="AC185" s="122">
        <f>SUMIF($E$9:$E$169,$A185,AC$9:AC$169)</f>
        <v>0</v>
      </c>
      <c r="AD185" s="125"/>
      <c r="AE185" s="126"/>
      <c r="AF185" s="126"/>
      <c r="AG185" s="127">
        <f t="shared" si="21"/>
        <v>0</v>
      </c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100"/>
      <c r="ED185" s="100"/>
      <c r="EE185" s="100"/>
      <c r="EF185" s="100"/>
      <c r="EG185" s="100"/>
      <c r="EH185" s="100"/>
      <c r="EI185" s="100"/>
      <c r="EJ185" s="100"/>
      <c r="EK185" s="100"/>
      <c r="EL185" s="100"/>
      <c r="EM185" s="100"/>
      <c r="EN185" s="100"/>
      <c r="EO185" s="100"/>
      <c r="EP185" s="100"/>
      <c r="EQ185" s="100"/>
      <c r="ER185" s="100"/>
      <c r="ES185" s="100"/>
      <c r="ET185" s="100"/>
      <c r="EU185" s="100"/>
      <c r="EV185" s="100"/>
      <c r="EW185" s="100"/>
      <c r="EX185" s="100"/>
      <c r="EY185" s="100"/>
      <c r="EZ185" s="100"/>
      <c r="FA185" s="100"/>
      <c r="FB185" s="100"/>
      <c r="FC185" s="100"/>
      <c r="FD185" s="100"/>
      <c r="FE185" s="100"/>
      <c r="FF185" s="100"/>
      <c r="FG185" s="100"/>
      <c r="FH185" s="100"/>
      <c r="FI185" s="100"/>
      <c r="FJ185" s="100"/>
      <c r="FK185" s="100"/>
      <c r="FL185" s="100"/>
      <c r="FM185" s="100"/>
      <c r="FN185" s="100"/>
      <c r="FO185" s="100"/>
      <c r="FP185" s="100"/>
      <c r="FQ185" s="100"/>
      <c r="FR185" s="100"/>
      <c r="FS185" s="100"/>
      <c r="FT185" s="100"/>
      <c r="FU185" s="100"/>
      <c r="FV185" s="100"/>
      <c r="FW185" s="100"/>
      <c r="FX185" s="100"/>
      <c r="FY185" s="100"/>
      <c r="FZ185" s="100"/>
      <c r="GA185" s="100"/>
      <c r="GB185" s="100"/>
      <c r="GC185" s="100"/>
      <c r="GD185" s="100"/>
      <c r="GE185" s="100"/>
      <c r="GF185" s="100"/>
      <c r="GG185" s="100"/>
      <c r="GH185" s="100"/>
      <c r="GI185" s="100"/>
      <c r="GJ185" s="100"/>
      <c r="GK185" s="100"/>
      <c r="GL185" s="100"/>
      <c r="GM185" s="100"/>
      <c r="GN185" s="100"/>
      <c r="GO185" s="100"/>
    </row>
    <row r="186" spans="1:198" hidden="1" outlineLevel="1">
      <c r="A186" s="141" t="s">
        <v>207</v>
      </c>
      <c r="B186" s="142" t="s">
        <v>208</v>
      </c>
      <c r="C186" s="143"/>
      <c r="D186" s="143"/>
      <c r="E186" s="143"/>
      <c r="F186" s="122">
        <f t="shared" si="22"/>
        <v>29196.92</v>
      </c>
      <c r="G186" s="122">
        <f t="shared" si="22"/>
        <v>313859.24</v>
      </c>
      <c r="H186" s="122">
        <f t="shared" si="22"/>
        <v>76118.48000000001</v>
      </c>
      <c r="I186" s="122">
        <f t="shared" si="22"/>
        <v>95144</v>
      </c>
      <c r="J186" s="122">
        <f t="shared" si="22"/>
        <v>242225.55</v>
      </c>
      <c r="K186" s="122">
        <f t="shared" si="22"/>
        <v>3185.72</v>
      </c>
      <c r="L186" s="122">
        <f t="shared" si="22"/>
        <v>247439.59999999998</v>
      </c>
      <c r="M186" s="122">
        <f t="shared" si="22"/>
        <v>0</v>
      </c>
      <c r="N186" s="122">
        <f t="shared" si="22"/>
        <v>0</v>
      </c>
      <c r="O186" s="122">
        <f t="shared" si="22"/>
        <v>0</v>
      </c>
      <c r="P186" s="122">
        <f t="shared" si="22"/>
        <v>0</v>
      </c>
      <c r="Q186" s="122">
        <f t="shared" si="22"/>
        <v>0</v>
      </c>
      <c r="R186" s="122">
        <f t="shared" si="22"/>
        <v>0</v>
      </c>
      <c r="S186" s="122">
        <f t="shared" si="22"/>
        <v>0</v>
      </c>
      <c r="T186" s="122">
        <f t="shared" si="22"/>
        <v>0</v>
      </c>
      <c r="U186" s="122">
        <f t="shared" si="22"/>
        <v>0</v>
      </c>
      <c r="V186" s="122">
        <f t="shared" si="23"/>
        <v>0</v>
      </c>
      <c r="W186" s="122">
        <f t="shared" si="23"/>
        <v>0</v>
      </c>
      <c r="X186" s="122">
        <f t="shared" si="23"/>
        <v>0</v>
      </c>
      <c r="Y186" s="122">
        <f t="shared" si="23"/>
        <v>0</v>
      </c>
      <c r="Z186" s="122">
        <f t="shared" si="23"/>
        <v>0</v>
      </c>
      <c r="AA186" s="122">
        <f t="shared" si="23"/>
        <v>3142.92</v>
      </c>
      <c r="AB186" s="122">
        <f t="shared" si="23"/>
        <v>0</v>
      </c>
      <c r="AC186" s="122">
        <f>SUMIF($E$9:$E$169,$A186,AC$9:AC$169)</f>
        <v>1010312.4299999999</v>
      </c>
      <c r="AD186" s="125"/>
      <c r="AE186" s="126"/>
      <c r="AF186" s="126"/>
      <c r="AG186" s="127">
        <f t="shared" si="21"/>
        <v>0</v>
      </c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100"/>
      <c r="BS186" s="100"/>
      <c r="BT186" s="100"/>
      <c r="BU186" s="100"/>
      <c r="BV186" s="100"/>
      <c r="BW186" s="100"/>
      <c r="BX186" s="100"/>
      <c r="BY186" s="100"/>
      <c r="BZ186" s="100"/>
      <c r="CA186" s="100"/>
      <c r="CB186" s="100"/>
      <c r="CC186" s="100"/>
      <c r="CD186" s="100"/>
      <c r="CE186" s="100"/>
      <c r="CF186" s="100"/>
      <c r="CG186" s="100"/>
      <c r="CH186" s="100"/>
      <c r="CI186" s="100"/>
      <c r="CJ186" s="100"/>
      <c r="CK186" s="100"/>
      <c r="CL186" s="100"/>
      <c r="CM186" s="100"/>
      <c r="CN186" s="100"/>
      <c r="CO186" s="100"/>
      <c r="CP186" s="100"/>
      <c r="CQ186" s="100"/>
      <c r="CR186" s="100"/>
      <c r="CS186" s="100"/>
      <c r="CT186" s="100"/>
      <c r="CU186" s="100"/>
      <c r="CV186" s="100"/>
      <c r="CW186" s="100"/>
      <c r="CX186" s="100"/>
      <c r="CY186" s="100"/>
      <c r="CZ186" s="100"/>
      <c r="DA186" s="100"/>
      <c r="DB186" s="100"/>
      <c r="DC186" s="100"/>
      <c r="DD186" s="100"/>
      <c r="DE186" s="100"/>
      <c r="DF186" s="100"/>
      <c r="DG186" s="100"/>
      <c r="DH186" s="100"/>
      <c r="DI186" s="100"/>
      <c r="DJ186" s="100"/>
      <c r="DK186" s="100"/>
      <c r="DL186" s="100"/>
      <c r="DM186" s="100"/>
      <c r="DN186" s="100"/>
      <c r="DO186" s="100"/>
      <c r="DP186" s="100"/>
      <c r="DQ186" s="100"/>
      <c r="DR186" s="100"/>
      <c r="DS186" s="100"/>
      <c r="DT186" s="100"/>
      <c r="DU186" s="100"/>
      <c r="DV186" s="100"/>
      <c r="DW186" s="100"/>
      <c r="DX186" s="100"/>
      <c r="DY186" s="100"/>
      <c r="DZ186" s="100"/>
      <c r="EA186" s="100"/>
      <c r="EB186" s="100"/>
      <c r="EC186" s="100"/>
      <c r="ED186" s="100"/>
      <c r="EE186" s="100"/>
      <c r="EF186" s="100"/>
      <c r="EG186" s="100"/>
      <c r="EH186" s="100"/>
      <c r="EI186" s="100"/>
      <c r="EJ186" s="100"/>
      <c r="EK186" s="100"/>
      <c r="EL186" s="100"/>
      <c r="EM186" s="100"/>
      <c r="EN186" s="100"/>
      <c r="EO186" s="100"/>
      <c r="EP186" s="100"/>
      <c r="EQ186" s="100"/>
      <c r="ER186" s="100"/>
      <c r="ES186" s="100"/>
      <c r="ET186" s="100"/>
      <c r="EU186" s="100"/>
      <c r="EV186" s="100"/>
      <c r="EW186" s="100"/>
      <c r="EX186" s="100"/>
      <c r="EY186" s="100"/>
      <c r="EZ186" s="100"/>
      <c r="FA186" s="100"/>
      <c r="FB186" s="100"/>
      <c r="FC186" s="100"/>
      <c r="FD186" s="100"/>
      <c r="FE186" s="100"/>
      <c r="FF186" s="100"/>
      <c r="FG186" s="100"/>
      <c r="FH186" s="100"/>
      <c r="FI186" s="100"/>
      <c r="FJ186" s="100"/>
      <c r="FK186" s="100"/>
      <c r="FL186" s="100"/>
      <c r="FM186" s="100"/>
      <c r="FN186" s="100"/>
      <c r="FO186" s="100"/>
      <c r="FP186" s="100"/>
      <c r="FQ186" s="100"/>
      <c r="FR186" s="100"/>
      <c r="FS186" s="100"/>
      <c r="FT186" s="100"/>
      <c r="FU186" s="100"/>
      <c r="FV186" s="100"/>
      <c r="FW186" s="100"/>
      <c r="FX186" s="100"/>
      <c r="FY186" s="100"/>
      <c r="FZ186" s="100"/>
      <c r="GA186" s="100"/>
      <c r="GB186" s="100"/>
      <c r="GC186" s="100"/>
      <c r="GD186" s="100"/>
      <c r="GE186" s="100"/>
      <c r="GF186" s="100"/>
      <c r="GG186" s="100"/>
      <c r="GH186" s="100"/>
      <c r="GI186" s="100"/>
      <c r="GJ186" s="100"/>
      <c r="GK186" s="100"/>
      <c r="GL186" s="100"/>
      <c r="GM186" s="100"/>
      <c r="GN186" s="100"/>
      <c r="GO186" s="100"/>
    </row>
    <row r="187" spans="1:198" hidden="1" outlineLevel="1">
      <c r="A187" s="133" t="s">
        <v>209</v>
      </c>
      <c r="B187" s="134" t="s">
        <v>210</v>
      </c>
      <c r="C187" s="135"/>
      <c r="D187" s="135"/>
      <c r="E187" s="135"/>
      <c r="F187" s="136">
        <f>F188+F189+F190</f>
        <v>2283127.9900000002</v>
      </c>
      <c r="G187" s="140">
        <f t="shared" ref="G187:AC187" si="24">G188+G189+G190</f>
        <v>10218145.24</v>
      </c>
      <c r="H187" s="140">
        <f t="shared" si="24"/>
        <v>2189464.2599999998</v>
      </c>
      <c r="I187" s="140">
        <f t="shared" si="24"/>
        <v>1889000.26</v>
      </c>
      <c r="J187" s="140">
        <f t="shared" si="24"/>
        <v>2313547.04</v>
      </c>
      <c r="K187" s="140">
        <f t="shared" si="24"/>
        <v>278737.86</v>
      </c>
      <c r="L187" s="140">
        <f t="shared" si="24"/>
        <v>8414629.7999999989</v>
      </c>
      <c r="M187" s="140">
        <f t="shared" si="24"/>
        <v>0</v>
      </c>
      <c r="N187" s="140">
        <f t="shared" si="24"/>
        <v>0</v>
      </c>
      <c r="O187" s="140">
        <f t="shared" si="24"/>
        <v>0</v>
      </c>
      <c r="P187" s="140">
        <f t="shared" si="24"/>
        <v>0</v>
      </c>
      <c r="Q187" s="140">
        <f t="shared" si="24"/>
        <v>0</v>
      </c>
      <c r="R187" s="140">
        <f t="shared" si="24"/>
        <v>0</v>
      </c>
      <c r="S187" s="140">
        <f t="shared" si="24"/>
        <v>0</v>
      </c>
      <c r="T187" s="140">
        <f t="shared" si="24"/>
        <v>0</v>
      </c>
      <c r="U187" s="140">
        <f t="shared" si="24"/>
        <v>0</v>
      </c>
      <c r="V187" s="140">
        <f t="shared" si="24"/>
        <v>0</v>
      </c>
      <c r="W187" s="140">
        <f t="shared" si="24"/>
        <v>0</v>
      </c>
      <c r="X187" s="140">
        <f t="shared" si="24"/>
        <v>0</v>
      </c>
      <c r="Y187" s="140">
        <f t="shared" si="24"/>
        <v>0</v>
      </c>
      <c r="Z187" s="140">
        <f t="shared" si="24"/>
        <v>0</v>
      </c>
      <c r="AA187" s="140">
        <f t="shared" si="24"/>
        <v>270582.13</v>
      </c>
      <c r="AB187" s="140">
        <f t="shared" si="24"/>
        <v>0</v>
      </c>
      <c r="AC187" s="140">
        <f t="shared" si="24"/>
        <v>27857234.580000002</v>
      </c>
      <c r="AD187" s="137">
        <f>AD188+AD189+AD190</f>
        <v>0</v>
      </c>
      <c r="AE187" s="138">
        <f t="shared" ref="AE187:AF187" si="25">AE188+AE189+AE190</f>
        <v>0</v>
      </c>
      <c r="AF187" s="138">
        <f t="shared" si="25"/>
        <v>0</v>
      </c>
      <c r="AG187" s="127">
        <f t="shared" si="21"/>
        <v>0</v>
      </c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100"/>
      <c r="BS187" s="100"/>
      <c r="BT187" s="100"/>
      <c r="BU187" s="100"/>
      <c r="BV187" s="100"/>
      <c r="BW187" s="100"/>
      <c r="BX187" s="100"/>
      <c r="BY187" s="100"/>
      <c r="BZ187" s="100"/>
      <c r="CA187" s="100"/>
      <c r="CB187" s="100"/>
      <c r="CC187" s="100"/>
      <c r="CD187" s="100"/>
      <c r="CE187" s="100"/>
      <c r="CF187" s="100"/>
      <c r="CG187" s="100"/>
      <c r="CH187" s="100"/>
      <c r="CI187" s="100"/>
      <c r="CJ187" s="100"/>
      <c r="CK187" s="100"/>
      <c r="CL187" s="100"/>
      <c r="CM187" s="100"/>
      <c r="CN187" s="100"/>
      <c r="CO187" s="100"/>
      <c r="CP187" s="100"/>
      <c r="CQ187" s="100"/>
      <c r="CR187" s="100"/>
      <c r="CS187" s="100"/>
      <c r="CT187" s="100"/>
      <c r="CU187" s="100"/>
      <c r="CV187" s="100"/>
      <c r="CW187" s="100"/>
      <c r="CX187" s="100"/>
      <c r="CY187" s="100"/>
      <c r="CZ187" s="100"/>
      <c r="DA187" s="100"/>
      <c r="DB187" s="100"/>
      <c r="DC187" s="100"/>
      <c r="DD187" s="100"/>
      <c r="DE187" s="100"/>
      <c r="DF187" s="100"/>
      <c r="DG187" s="100"/>
      <c r="DH187" s="100"/>
      <c r="DI187" s="100"/>
      <c r="DJ187" s="100"/>
      <c r="DK187" s="100"/>
      <c r="DL187" s="100"/>
      <c r="DM187" s="100"/>
      <c r="DN187" s="100"/>
      <c r="DO187" s="100"/>
      <c r="DP187" s="100"/>
      <c r="DQ187" s="100"/>
      <c r="DR187" s="100"/>
      <c r="DS187" s="100"/>
      <c r="DT187" s="100"/>
      <c r="DU187" s="100"/>
      <c r="DV187" s="100"/>
      <c r="DW187" s="100"/>
      <c r="DX187" s="100"/>
      <c r="DY187" s="100"/>
      <c r="DZ187" s="100"/>
      <c r="EA187" s="100"/>
      <c r="EB187" s="100"/>
      <c r="EC187" s="100"/>
      <c r="ED187" s="100"/>
      <c r="EE187" s="100"/>
      <c r="EF187" s="100"/>
      <c r="EG187" s="100"/>
      <c r="EH187" s="100"/>
      <c r="EI187" s="100"/>
      <c r="EJ187" s="100"/>
      <c r="EK187" s="100"/>
      <c r="EL187" s="100"/>
      <c r="EM187" s="100"/>
      <c r="EN187" s="100"/>
      <c r="EO187" s="100"/>
      <c r="EP187" s="100"/>
      <c r="EQ187" s="100"/>
      <c r="ER187" s="100"/>
      <c r="ES187" s="100"/>
      <c r="ET187" s="100"/>
      <c r="EU187" s="100"/>
      <c r="EV187" s="100"/>
      <c r="EW187" s="100"/>
      <c r="EX187" s="100"/>
      <c r="EY187" s="100"/>
      <c r="EZ187" s="100"/>
      <c r="FA187" s="100"/>
      <c r="FB187" s="100"/>
      <c r="FC187" s="100"/>
      <c r="FD187" s="100"/>
      <c r="FE187" s="100"/>
      <c r="FF187" s="100"/>
      <c r="FG187" s="100"/>
      <c r="FH187" s="100"/>
      <c r="FI187" s="100"/>
      <c r="FJ187" s="100"/>
      <c r="FK187" s="100"/>
      <c r="FL187" s="100"/>
      <c r="FM187" s="100"/>
      <c r="FN187" s="100"/>
      <c r="FO187" s="100"/>
      <c r="FP187" s="100"/>
      <c r="FQ187" s="100"/>
      <c r="FR187" s="100"/>
      <c r="FS187" s="100"/>
      <c r="FT187" s="100"/>
      <c r="FU187" s="100"/>
      <c r="FV187" s="100"/>
      <c r="FW187" s="100"/>
      <c r="FX187" s="100"/>
      <c r="FY187" s="100"/>
      <c r="FZ187" s="100"/>
      <c r="GA187" s="100"/>
      <c r="GB187" s="100"/>
      <c r="GC187" s="100"/>
      <c r="GD187" s="100"/>
      <c r="GE187" s="100"/>
      <c r="GF187" s="100"/>
      <c r="GG187" s="100"/>
      <c r="GH187" s="100"/>
      <c r="GI187" s="100"/>
      <c r="GJ187" s="100"/>
      <c r="GK187" s="100"/>
      <c r="GL187" s="100"/>
      <c r="GM187" s="100"/>
      <c r="GN187" s="100"/>
      <c r="GO187" s="100"/>
    </row>
    <row r="188" spans="1:198" hidden="1" outlineLevel="1">
      <c r="A188" s="111" t="s">
        <v>211</v>
      </c>
      <c r="B188" s="121" t="s">
        <v>212</v>
      </c>
      <c r="C188" s="113"/>
      <c r="D188" s="113"/>
      <c r="E188" s="113"/>
      <c r="F188" s="122">
        <f t="shared" ref="F188:U190" si="26">SUMIF($E$9:$E$169,$A188,F$9:F$169)</f>
        <v>0</v>
      </c>
      <c r="G188" s="122">
        <f t="shared" si="26"/>
        <v>0</v>
      </c>
      <c r="H188" s="122">
        <f t="shared" si="26"/>
        <v>0</v>
      </c>
      <c r="I188" s="122">
        <f t="shared" si="26"/>
        <v>0</v>
      </c>
      <c r="J188" s="122">
        <f t="shared" si="26"/>
        <v>0</v>
      </c>
      <c r="K188" s="122">
        <f t="shared" si="26"/>
        <v>0</v>
      </c>
      <c r="L188" s="122">
        <f t="shared" si="26"/>
        <v>0</v>
      </c>
      <c r="M188" s="122">
        <f t="shared" si="26"/>
        <v>0</v>
      </c>
      <c r="N188" s="122">
        <f t="shared" si="26"/>
        <v>0</v>
      </c>
      <c r="O188" s="122">
        <f t="shared" si="26"/>
        <v>0</v>
      </c>
      <c r="P188" s="122">
        <f t="shared" si="26"/>
        <v>0</v>
      </c>
      <c r="Q188" s="122">
        <f t="shared" si="26"/>
        <v>0</v>
      </c>
      <c r="R188" s="122">
        <f t="shared" si="26"/>
        <v>0</v>
      </c>
      <c r="S188" s="122">
        <f t="shared" si="26"/>
        <v>0</v>
      </c>
      <c r="T188" s="122">
        <f t="shared" si="26"/>
        <v>0</v>
      </c>
      <c r="U188" s="122">
        <f t="shared" si="26"/>
        <v>0</v>
      </c>
      <c r="V188" s="122">
        <f t="shared" ref="V188:AB190" si="27">SUMIF($E$9:$E$169,$A188,V$9:V$169)</f>
        <v>0</v>
      </c>
      <c r="W188" s="122">
        <f t="shared" si="27"/>
        <v>0</v>
      </c>
      <c r="X188" s="122">
        <f t="shared" si="27"/>
        <v>0</v>
      </c>
      <c r="Y188" s="122">
        <f t="shared" si="27"/>
        <v>0</v>
      </c>
      <c r="Z188" s="122">
        <f t="shared" si="27"/>
        <v>0</v>
      </c>
      <c r="AA188" s="122">
        <f t="shared" si="27"/>
        <v>0</v>
      </c>
      <c r="AB188" s="122">
        <f t="shared" si="27"/>
        <v>0</v>
      </c>
      <c r="AC188" s="122">
        <f>SUMIF($E$9:$E$169,$A188,AC$9:AC$169)</f>
        <v>0</v>
      </c>
      <c r="AD188" s="125"/>
      <c r="AE188" s="126"/>
      <c r="AF188" s="126"/>
      <c r="AG188" s="127">
        <f t="shared" si="21"/>
        <v>0</v>
      </c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100"/>
      <c r="BS188" s="100"/>
      <c r="BT188" s="100"/>
      <c r="BU188" s="100"/>
      <c r="BV188" s="100"/>
      <c r="BW188" s="100"/>
      <c r="BX188" s="100"/>
      <c r="BY188" s="100"/>
      <c r="BZ188" s="100"/>
      <c r="CA188" s="100"/>
      <c r="CB188" s="100"/>
      <c r="CC188" s="100"/>
      <c r="CD188" s="100"/>
      <c r="CE188" s="100"/>
      <c r="CF188" s="100"/>
      <c r="CG188" s="100"/>
      <c r="CH188" s="100"/>
      <c r="CI188" s="100"/>
      <c r="CJ188" s="100"/>
      <c r="CK188" s="100"/>
      <c r="CL188" s="100"/>
      <c r="CM188" s="100"/>
      <c r="CN188" s="100"/>
      <c r="CO188" s="100"/>
      <c r="CP188" s="100"/>
      <c r="CQ188" s="100"/>
      <c r="CR188" s="100"/>
      <c r="CS188" s="100"/>
      <c r="CT188" s="100"/>
      <c r="CU188" s="100"/>
      <c r="CV188" s="100"/>
      <c r="CW188" s="100"/>
      <c r="CX188" s="100"/>
      <c r="CY188" s="100"/>
      <c r="CZ188" s="100"/>
      <c r="DA188" s="100"/>
      <c r="DB188" s="100"/>
      <c r="DC188" s="100"/>
      <c r="DD188" s="100"/>
      <c r="DE188" s="100"/>
      <c r="DF188" s="100"/>
      <c r="DG188" s="100"/>
      <c r="DH188" s="100"/>
      <c r="DI188" s="100"/>
      <c r="DJ188" s="100"/>
      <c r="DK188" s="100"/>
      <c r="DL188" s="100"/>
      <c r="DM188" s="100"/>
      <c r="DN188" s="100"/>
      <c r="DO188" s="100"/>
      <c r="DP188" s="100"/>
      <c r="DQ188" s="100"/>
      <c r="DR188" s="100"/>
      <c r="DS188" s="100"/>
      <c r="DT188" s="100"/>
      <c r="DU188" s="100"/>
      <c r="DV188" s="100"/>
      <c r="DW188" s="100"/>
      <c r="DX188" s="100"/>
      <c r="DY188" s="100"/>
      <c r="DZ188" s="100"/>
      <c r="EA188" s="100"/>
      <c r="EB188" s="100"/>
      <c r="EC188" s="100"/>
      <c r="ED188" s="100"/>
      <c r="EE188" s="100"/>
      <c r="EF188" s="100"/>
      <c r="EG188" s="100"/>
      <c r="EH188" s="100"/>
      <c r="EI188" s="100"/>
      <c r="EJ188" s="100"/>
      <c r="EK188" s="100"/>
      <c r="EL188" s="100"/>
      <c r="EM188" s="100"/>
      <c r="EN188" s="100"/>
      <c r="EO188" s="100"/>
      <c r="EP188" s="100"/>
      <c r="EQ188" s="100"/>
      <c r="ER188" s="100"/>
      <c r="ES188" s="100"/>
      <c r="ET188" s="100"/>
      <c r="EU188" s="100"/>
      <c r="EV188" s="100"/>
      <c r="EW188" s="100"/>
      <c r="EX188" s="100"/>
      <c r="EY188" s="100"/>
      <c r="EZ188" s="100"/>
      <c r="FA188" s="100"/>
      <c r="FB188" s="100"/>
      <c r="FC188" s="100"/>
      <c r="FD188" s="100"/>
      <c r="FE188" s="100"/>
      <c r="FF188" s="100"/>
      <c r="FG188" s="100"/>
      <c r="FH188" s="100"/>
      <c r="FI188" s="100"/>
      <c r="FJ188" s="100"/>
      <c r="FK188" s="100"/>
      <c r="FL188" s="100"/>
      <c r="FM188" s="100"/>
      <c r="FN188" s="100"/>
      <c r="FO188" s="100"/>
      <c r="FP188" s="100"/>
      <c r="FQ188" s="100"/>
      <c r="FR188" s="100"/>
      <c r="FS188" s="100"/>
      <c r="FT188" s="100"/>
      <c r="FU188" s="100"/>
      <c r="FV188" s="100"/>
      <c r="FW188" s="100"/>
      <c r="FX188" s="100"/>
      <c r="FY188" s="100"/>
      <c r="FZ188" s="100"/>
      <c r="GA188" s="100"/>
      <c r="GB188" s="100"/>
      <c r="GC188" s="100"/>
      <c r="GD188" s="100"/>
      <c r="GE188" s="100"/>
      <c r="GF188" s="100"/>
      <c r="GG188" s="100"/>
      <c r="GH188" s="100"/>
      <c r="GI188" s="100"/>
      <c r="GJ188" s="100"/>
      <c r="GK188" s="100"/>
      <c r="GL188" s="100"/>
      <c r="GM188" s="100"/>
      <c r="GN188" s="100"/>
      <c r="GO188" s="100"/>
    </row>
    <row r="189" spans="1:198" hidden="1" outlineLevel="1">
      <c r="A189" s="111" t="s">
        <v>213</v>
      </c>
      <c r="B189" s="121" t="s">
        <v>214</v>
      </c>
      <c r="C189" s="113"/>
      <c r="D189" s="113"/>
      <c r="E189" s="113"/>
      <c r="F189" s="122">
        <f t="shared" si="26"/>
        <v>2277964.81</v>
      </c>
      <c r="G189" s="122">
        <f t="shared" si="26"/>
        <v>10185156.16</v>
      </c>
      <c r="H189" s="122">
        <f t="shared" si="26"/>
        <v>2180188.4699999997</v>
      </c>
      <c r="I189" s="122">
        <f t="shared" si="26"/>
        <v>1883357.98</v>
      </c>
      <c r="J189" s="122">
        <f t="shared" si="26"/>
        <v>2304412.25</v>
      </c>
      <c r="K189" s="122">
        <f t="shared" si="26"/>
        <v>278222.55</v>
      </c>
      <c r="L189" s="122">
        <f t="shared" si="26"/>
        <v>8366924.9399999995</v>
      </c>
      <c r="M189" s="122">
        <f t="shared" si="26"/>
        <v>0</v>
      </c>
      <c r="N189" s="122">
        <f t="shared" si="26"/>
        <v>0</v>
      </c>
      <c r="O189" s="122">
        <f t="shared" si="26"/>
        <v>0</v>
      </c>
      <c r="P189" s="122">
        <f t="shared" si="26"/>
        <v>0</v>
      </c>
      <c r="Q189" s="122">
        <f t="shared" si="26"/>
        <v>0</v>
      </c>
      <c r="R189" s="122">
        <f t="shared" si="26"/>
        <v>0</v>
      </c>
      <c r="S189" s="122">
        <f t="shared" si="26"/>
        <v>0</v>
      </c>
      <c r="T189" s="122">
        <f t="shared" si="26"/>
        <v>0</v>
      </c>
      <c r="U189" s="122">
        <f t="shared" si="26"/>
        <v>0</v>
      </c>
      <c r="V189" s="122">
        <f t="shared" si="27"/>
        <v>0</v>
      </c>
      <c r="W189" s="122">
        <f t="shared" si="27"/>
        <v>0</v>
      </c>
      <c r="X189" s="122">
        <f t="shared" si="27"/>
        <v>0</v>
      </c>
      <c r="Y189" s="122">
        <f t="shared" si="27"/>
        <v>0</v>
      </c>
      <c r="Z189" s="122">
        <f t="shared" si="27"/>
        <v>0</v>
      </c>
      <c r="AA189" s="122">
        <f t="shared" si="27"/>
        <v>270582.13</v>
      </c>
      <c r="AB189" s="122">
        <f t="shared" si="27"/>
        <v>0</v>
      </c>
      <c r="AC189" s="122">
        <f>SUMIF($E$9:$E$169,$A189,AC$9:AC$169)</f>
        <v>27746809.290000003</v>
      </c>
      <c r="AD189" s="125"/>
      <c r="AE189" s="126"/>
      <c r="AF189" s="126"/>
      <c r="AG189" s="127">
        <f t="shared" si="21"/>
        <v>0</v>
      </c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0"/>
      <c r="CL189" s="100"/>
      <c r="CM189" s="100"/>
      <c r="CN189" s="100"/>
      <c r="CO189" s="100"/>
      <c r="CP189" s="100"/>
      <c r="CQ189" s="100"/>
      <c r="CR189" s="100"/>
      <c r="CS189" s="100"/>
      <c r="CT189" s="100"/>
      <c r="CU189" s="100"/>
      <c r="CV189" s="100"/>
      <c r="CW189" s="100"/>
      <c r="CX189" s="100"/>
      <c r="CY189" s="100"/>
      <c r="CZ189" s="100"/>
      <c r="DA189" s="100"/>
      <c r="DB189" s="100"/>
      <c r="DC189" s="100"/>
      <c r="DD189" s="100"/>
      <c r="DE189" s="100"/>
      <c r="DF189" s="100"/>
      <c r="DG189" s="100"/>
      <c r="DH189" s="100"/>
      <c r="DI189" s="100"/>
      <c r="DJ189" s="100"/>
      <c r="DK189" s="100"/>
      <c r="DL189" s="100"/>
      <c r="DM189" s="100"/>
      <c r="DN189" s="100"/>
      <c r="DO189" s="100"/>
      <c r="DP189" s="100"/>
      <c r="DQ189" s="100"/>
      <c r="DR189" s="100"/>
      <c r="DS189" s="100"/>
      <c r="DT189" s="100"/>
      <c r="DU189" s="100"/>
      <c r="DV189" s="100"/>
      <c r="DW189" s="100"/>
      <c r="DX189" s="100"/>
      <c r="DY189" s="100"/>
      <c r="DZ189" s="100"/>
      <c r="EA189" s="100"/>
      <c r="EB189" s="100"/>
      <c r="EC189" s="100"/>
      <c r="ED189" s="100"/>
      <c r="EE189" s="100"/>
      <c r="EF189" s="100"/>
      <c r="EG189" s="100"/>
      <c r="EH189" s="100"/>
      <c r="EI189" s="100"/>
      <c r="EJ189" s="100"/>
      <c r="EK189" s="100"/>
      <c r="EL189" s="100"/>
      <c r="EM189" s="100"/>
      <c r="EN189" s="100"/>
      <c r="EO189" s="100"/>
      <c r="EP189" s="100"/>
      <c r="EQ189" s="100"/>
      <c r="ER189" s="100"/>
      <c r="ES189" s="100"/>
      <c r="ET189" s="100"/>
      <c r="EU189" s="100"/>
      <c r="EV189" s="100"/>
      <c r="EW189" s="100"/>
      <c r="EX189" s="100"/>
      <c r="EY189" s="100"/>
      <c r="EZ189" s="100"/>
      <c r="FA189" s="100"/>
      <c r="FB189" s="100"/>
      <c r="FC189" s="100"/>
      <c r="FD189" s="100"/>
      <c r="FE189" s="100"/>
      <c r="FF189" s="100"/>
      <c r="FG189" s="100"/>
      <c r="FH189" s="100"/>
      <c r="FI189" s="100"/>
      <c r="FJ189" s="100"/>
      <c r="FK189" s="100"/>
      <c r="FL189" s="100"/>
      <c r="FM189" s="100"/>
      <c r="FN189" s="100"/>
      <c r="FO189" s="100"/>
      <c r="FP189" s="100"/>
      <c r="FQ189" s="100"/>
      <c r="FR189" s="100"/>
      <c r="FS189" s="100"/>
      <c r="FT189" s="100"/>
      <c r="FU189" s="100"/>
      <c r="FV189" s="100"/>
      <c r="FW189" s="100"/>
      <c r="FX189" s="100"/>
      <c r="FY189" s="100"/>
      <c r="FZ189" s="100"/>
      <c r="GA189" s="100"/>
      <c r="GB189" s="100"/>
      <c r="GC189" s="100"/>
      <c r="GD189" s="100"/>
      <c r="GE189" s="100"/>
      <c r="GF189" s="100"/>
      <c r="GG189" s="100"/>
      <c r="GH189" s="100"/>
      <c r="GI189" s="100"/>
      <c r="GJ189" s="100"/>
      <c r="GK189" s="100"/>
      <c r="GL189" s="100"/>
      <c r="GM189" s="100"/>
      <c r="GN189" s="100"/>
      <c r="GO189" s="100"/>
    </row>
    <row r="190" spans="1:198" hidden="1" outlineLevel="1">
      <c r="A190" s="111" t="s">
        <v>215</v>
      </c>
      <c r="B190" s="121" t="s">
        <v>216</v>
      </c>
      <c r="C190" s="113"/>
      <c r="D190" s="113"/>
      <c r="E190" s="113"/>
      <c r="F190" s="122">
        <f t="shared" si="26"/>
        <v>5163.18</v>
      </c>
      <c r="G190" s="122">
        <f t="shared" si="26"/>
        <v>32989.08</v>
      </c>
      <c r="H190" s="122">
        <f t="shared" si="26"/>
        <v>9275.7900000000009</v>
      </c>
      <c r="I190" s="122">
        <f t="shared" si="26"/>
        <v>5642.28</v>
      </c>
      <c r="J190" s="122">
        <f t="shared" si="26"/>
        <v>9134.7900000000009</v>
      </c>
      <c r="K190" s="122">
        <f t="shared" si="26"/>
        <v>515.30999999999995</v>
      </c>
      <c r="L190" s="122">
        <f t="shared" si="26"/>
        <v>47704.86</v>
      </c>
      <c r="M190" s="122">
        <f t="shared" si="26"/>
        <v>0</v>
      </c>
      <c r="N190" s="122">
        <f t="shared" si="26"/>
        <v>0</v>
      </c>
      <c r="O190" s="122">
        <f t="shared" si="26"/>
        <v>0</v>
      </c>
      <c r="P190" s="122">
        <f t="shared" si="26"/>
        <v>0</v>
      </c>
      <c r="Q190" s="122">
        <f t="shared" si="26"/>
        <v>0</v>
      </c>
      <c r="R190" s="122">
        <f t="shared" si="26"/>
        <v>0</v>
      </c>
      <c r="S190" s="122">
        <f t="shared" si="26"/>
        <v>0</v>
      </c>
      <c r="T190" s="122">
        <f t="shared" si="26"/>
        <v>0</v>
      </c>
      <c r="U190" s="122">
        <f t="shared" si="26"/>
        <v>0</v>
      </c>
      <c r="V190" s="122">
        <f t="shared" si="27"/>
        <v>0</v>
      </c>
      <c r="W190" s="122">
        <f t="shared" si="27"/>
        <v>0</v>
      </c>
      <c r="X190" s="122">
        <f t="shared" si="27"/>
        <v>0</v>
      </c>
      <c r="Y190" s="122">
        <f t="shared" si="27"/>
        <v>0</v>
      </c>
      <c r="Z190" s="122">
        <f t="shared" si="27"/>
        <v>0</v>
      </c>
      <c r="AA190" s="122">
        <f t="shared" si="27"/>
        <v>0</v>
      </c>
      <c r="AB190" s="122">
        <f t="shared" si="27"/>
        <v>0</v>
      </c>
      <c r="AC190" s="122">
        <f>SUMIF($E$9:$E$169,$A190,AC$9:AC$169)</f>
        <v>110425.29000000001</v>
      </c>
      <c r="AD190" s="125"/>
      <c r="AE190" s="126"/>
      <c r="AF190" s="126"/>
      <c r="AG190" s="127">
        <f t="shared" si="21"/>
        <v>0</v>
      </c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100"/>
      <c r="BS190" s="100"/>
      <c r="BT190" s="100"/>
      <c r="BU190" s="100"/>
      <c r="BV190" s="100"/>
      <c r="BW190" s="100"/>
      <c r="BX190" s="100"/>
      <c r="BY190" s="100"/>
      <c r="BZ190" s="100"/>
      <c r="CA190" s="100"/>
      <c r="CB190" s="100"/>
      <c r="CC190" s="100"/>
      <c r="CD190" s="100"/>
      <c r="CE190" s="100"/>
      <c r="CF190" s="100"/>
      <c r="CG190" s="100"/>
      <c r="CH190" s="100"/>
      <c r="CI190" s="100"/>
      <c r="CJ190" s="100"/>
      <c r="CK190" s="100"/>
      <c r="CL190" s="100"/>
      <c r="CM190" s="100"/>
      <c r="CN190" s="100"/>
      <c r="CO190" s="100"/>
      <c r="CP190" s="100"/>
      <c r="CQ190" s="100"/>
      <c r="CR190" s="100"/>
      <c r="CS190" s="100"/>
      <c r="CT190" s="100"/>
      <c r="CU190" s="100"/>
      <c r="CV190" s="100"/>
      <c r="CW190" s="100"/>
      <c r="CX190" s="100"/>
      <c r="CY190" s="100"/>
      <c r="CZ190" s="100"/>
      <c r="DA190" s="100"/>
      <c r="DB190" s="100"/>
      <c r="DC190" s="100"/>
      <c r="DD190" s="100"/>
      <c r="DE190" s="100"/>
      <c r="DF190" s="100"/>
      <c r="DG190" s="100"/>
      <c r="DH190" s="100"/>
      <c r="DI190" s="100"/>
      <c r="DJ190" s="100"/>
      <c r="DK190" s="100"/>
      <c r="DL190" s="100"/>
      <c r="DM190" s="100"/>
      <c r="DN190" s="100"/>
      <c r="DO190" s="100"/>
      <c r="DP190" s="100"/>
      <c r="DQ190" s="100"/>
      <c r="DR190" s="100"/>
      <c r="DS190" s="100"/>
      <c r="DT190" s="100"/>
      <c r="DU190" s="100"/>
      <c r="DV190" s="100"/>
      <c r="DW190" s="100"/>
      <c r="DX190" s="100"/>
      <c r="DY190" s="100"/>
      <c r="DZ190" s="100"/>
      <c r="EA190" s="100"/>
      <c r="EB190" s="100"/>
      <c r="EC190" s="100"/>
      <c r="ED190" s="100"/>
      <c r="EE190" s="100"/>
      <c r="EF190" s="100"/>
      <c r="EG190" s="100"/>
      <c r="EH190" s="100"/>
      <c r="EI190" s="100"/>
      <c r="EJ190" s="100"/>
      <c r="EK190" s="100"/>
      <c r="EL190" s="100"/>
      <c r="EM190" s="100"/>
      <c r="EN190" s="100"/>
      <c r="EO190" s="100"/>
      <c r="EP190" s="100"/>
      <c r="EQ190" s="100"/>
      <c r="ER190" s="100"/>
      <c r="ES190" s="100"/>
      <c r="ET190" s="100"/>
      <c r="EU190" s="100"/>
      <c r="EV190" s="100"/>
      <c r="EW190" s="100"/>
      <c r="EX190" s="100"/>
      <c r="EY190" s="100"/>
      <c r="EZ190" s="100"/>
      <c r="FA190" s="100"/>
      <c r="FB190" s="100"/>
      <c r="FC190" s="100"/>
      <c r="FD190" s="100"/>
      <c r="FE190" s="100"/>
      <c r="FF190" s="100"/>
      <c r="FG190" s="100"/>
      <c r="FH190" s="100"/>
      <c r="FI190" s="100"/>
      <c r="FJ190" s="100"/>
      <c r="FK190" s="100"/>
      <c r="FL190" s="100"/>
      <c r="FM190" s="100"/>
      <c r="FN190" s="100"/>
      <c r="FO190" s="100"/>
      <c r="FP190" s="100"/>
      <c r="FQ190" s="100"/>
      <c r="FR190" s="100"/>
      <c r="FS190" s="100"/>
      <c r="FT190" s="100"/>
      <c r="FU190" s="100"/>
      <c r="FV190" s="100"/>
      <c r="FW190" s="100"/>
      <c r="FX190" s="100"/>
      <c r="FY190" s="100"/>
      <c r="FZ190" s="100"/>
      <c r="GA190" s="100"/>
      <c r="GB190" s="100"/>
      <c r="GC190" s="100"/>
      <c r="GD190" s="100"/>
      <c r="GE190" s="100"/>
      <c r="GF190" s="100"/>
      <c r="GG190" s="100"/>
      <c r="GH190" s="100"/>
      <c r="GI190" s="100"/>
      <c r="GJ190" s="100"/>
      <c r="GK190" s="100"/>
      <c r="GL190" s="100"/>
      <c r="GM190" s="100"/>
      <c r="GN190" s="100"/>
      <c r="GO190" s="100"/>
    </row>
    <row r="191" spans="1:198" hidden="1" outlineLevel="1">
      <c r="A191" s="133" t="s">
        <v>217</v>
      </c>
      <c r="B191" s="134" t="s">
        <v>218</v>
      </c>
      <c r="C191" s="135"/>
      <c r="D191" s="135"/>
      <c r="E191" s="135"/>
      <c r="F191" s="136">
        <f>F192</f>
        <v>0</v>
      </c>
      <c r="G191" s="140">
        <f t="shared" ref="G191:AC191" si="28">G192</f>
        <v>0</v>
      </c>
      <c r="H191" s="140">
        <f t="shared" si="28"/>
        <v>0</v>
      </c>
      <c r="I191" s="140">
        <f t="shared" si="28"/>
        <v>0</v>
      </c>
      <c r="J191" s="140">
        <f t="shared" si="28"/>
        <v>0</v>
      </c>
      <c r="K191" s="140">
        <f t="shared" si="28"/>
        <v>0</v>
      </c>
      <c r="L191" s="140">
        <f t="shared" si="28"/>
        <v>0</v>
      </c>
      <c r="M191" s="140">
        <f t="shared" si="28"/>
        <v>52489.82</v>
      </c>
      <c r="N191" s="140">
        <f t="shared" si="28"/>
        <v>5442900.96</v>
      </c>
      <c r="O191" s="140">
        <f t="shared" si="28"/>
        <v>490979.33999999997</v>
      </c>
      <c r="P191" s="140">
        <f t="shared" si="28"/>
        <v>317317.92</v>
      </c>
      <c r="Q191" s="140">
        <f t="shared" si="28"/>
        <v>434318</v>
      </c>
      <c r="R191" s="140">
        <f t="shared" si="28"/>
        <v>0</v>
      </c>
      <c r="S191" s="140">
        <f t="shared" si="28"/>
        <v>3281637.68</v>
      </c>
      <c r="T191" s="140">
        <f t="shared" si="28"/>
        <v>0</v>
      </c>
      <c r="U191" s="140">
        <f t="shared" si="28"/>
        <v>0</v>
      </c>
      <c r="V191" s="140">
        <f t="shared" si="28"/>
        <v>0</v>
      </c>
      <c r="W191" s="140">
        <f t="shared" si="28"/>
        <v>0</v>
      </c>
      <c r="X191" s="140">
        <f t="shared" si="28"/>
        <v>0</v>
      </c>
      <c r="Y191" s="140">
        <f t="shared" si="28"/>
        <v>0</v>
      </c>
      <c r="Z191" s="140">
        <f t="shared" si="28"/>
        <v>0</v>
      </c>
      <c r="AA191" s="140">
        <f t="shared" si="28"/>
        <v>0</v>
      </c>
      <c r="AB191" s="140">
        <f t="shared" si="28"/>
        <v>0</v>
      </c>
      <c r="AC191" s="140">
        <f t="shared" si="28"/>
        <v>10019643.719999999</v>
      </c>
      <c r="AD191" s="137">
        <f>AD192</f>
        <v>0</v>
      </c>
      <c r="AE191" s="138">
        <f t="shared" ref="AE191:AF191" si="29">AE192</f>
        <v>0</v>
      </c>
      <c r="AF191" s="138">
        <f t="shared" si="29"/>
        <v>0</v>
      </c>
      <c r="AG191" s="127">
        <f t="shared" si="21"/>
        <v>0</v>
      </c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100"/>
      <c r="BS191" s="100"/>
      <c r="BT191" s="100"/>
      <c r="BU191" s="100"/>
      <c r="BV191" s="100"/>
      <c r="BW191" s="100"/>
      <c r="BX191" s="100"/>
      <c r="BY191" s="100"/>
      <c r="BZ191" s="100"/>
      <c r="CA191" s="100"/>
      <c r="CB191" s="100"/>
      <c r="CC191" s="100"/>
      <c r="CD191" s="100"/>
      <c r="CE191" s="100"/>
      <c r="CF191" s="100"/>
      <c r="CG191" s="100"/>
      <c r="CH191" s="100"/>
      <c r="CI191" s="100"/>
      <c r="CJ191" s="100"/>
      <c r="CK191" s="100"/>
      <c r="CL191" s="100"/>
      <c r="CM191" s="100"/>
      <c r="CN191" s="100"/>
      <c r="CO191" s="100"/>
      <c r="CP191" s="100"/>
      <c r="CQ191" s="100"/>
      <c r="CR191" s="100"/>
      <c r="CS191" s="100"/>
      <c r="CT191" s="100"/>
      <c r="CU191" s="100"/>
      <c r="CV191" s="100"/>
      <c r="CW191" s="100"/>
      <c r="CX191" s="100"/>
      <c r="CY191" s="100"/>
      <c r="CZ191" s="100"/>
      <c r="DA191" s="100"/>
      <c r="DB191" s="100"/>
      <c r="DC191" s="100"/>
      <c r="DD191" s="100"/>
      <c r="DE191" s="100"/>
      <c r="DF191" s="100"/>
      <c r="DG191" s="100"/>
      <c r="DH191" s="100"/>
      <c r="DI191" s="100"/>
      <c r="DJ191" s="100"/>
      <c r="DK191" s="100"/>
      <c r="DL191" s="100"/>
      <c r="DM191" s="100"/>
      <c r="DN191" s="100"/>
      <c r="DO191" s="100"/>
      <c r="DP191" s="100"/>
      <c r="DQ191" s="100"/>
      <c r="DR191" s="100"/>
      <c r="DS191" s="100"/>
      <c r="DT191" s="100"/>
      <c r="DU191" s="100"/>
      <c r="DV191" s="100"/>
      <c r="DW191" s="100"/>
      <c r="DX191" s="100"/>
      <c r="DY191" s="100"/>
      <c r="DZ191" s="100"/>
      <c r="EA191" s="100"/>
      <c r="EB191" s="100"/>
      <c r="EC191" s="100"/>
      <c r="ED191" s="100"/>
      <c r="EE191" s="100"/>
      <c r="EF191" s="100"/>
      <c r="EG191" s="100"/>
      <c r="EH191" s="100"/>
      <c r="EI191" s="100"/>
      <c r="EJ191" s="100"/>
      <c r="EK191" s="100"/>
      <c r="EL191" s="100"/>
      <c r="EM191" s="100"/>
      <c r="EN191" s="100"/>
      <c r="EO191" s="100"/>
      <c r="EP191" s="100"/>
      <c r="EQ191" s="100"/>
      <c r="ER191" s="100"/>
      <c r="ES191" s="100"/>
      <c r="ET191" s="100"/>
      <c r="EU191" s="100"/>
      <c r="EV191" s="100"/>
      <c r="EW191" s="100"/>
      <c r="EX191" s="100"/>
      <c r="EY191" s="100"/>
      <c r="EZ191" s="100"/>
      <c r="FA191" s="100"/>
      <c r="FB191" s="100"/>
      <c r="FC191" s="100"/>
      <c r="FD191" s="100"/>
      <c r="FE191" s="100"/>
      <c r="FF191" s="100"/>
      <c r="FG191" s="100"/>
      <c r="FH191" s="100"/>
      <c r="FI191" s="100"/>
      <c r="FJ191" s="100"/>
      <c r="FK191" s="100"/>
      <c r="FL191" s="100"/>
      <c r="FM191" s="100"/>
      <c r="FN191" s="100"/>
      <c r="FO191" s="100"/>
      <c r="FP191" s="100"/>
      <c r="FQ191" s="100"/>
      <c r="FR191" s="100"/>
      <c r="FS191" s="100"/>
      <c r="FT191" s="100"/>
      <c r="FU191" s="100"/>
      <c r="FV191" s="100"/>
      <c r="FW191" s="100"/>
      <c r="FX191" s="100"/>
      <c r="FY191" s="100"/>
      <c r="FZ191" s="100"/>
      <c r="GA191" s="100"/>
      <c r="GB191" s="100"/>
      <c r="GC191" s="100"/>
      <c r="GD191" s="100"/>
      <c r="GE191" s="100"/>
      <c r="GF191" s="100"/>
      <c r="GG191" s="100"/>
      <c r="GH191" s="100"/>
      <c r="GI191" s="100"/>
      <c r="GJ191" s="100"/>
      <c r="GK191" s="100"/>
      <c r="GL191" s="100"/>
      <c r="GM191" s="100"/>
      <c r="GN191" s="100"/>
      <c r="GO191" s="100"/>
    </row>
    <row r="192" spans="1:198" hidden="1" outlineLevel="1">
      <c r="A192" s="111" t="s">
        <v>179</v>
      </c>
      <c r="B192" s="121" t="s">
        <v>218</v>
      </c>
      <c r="C192" s="113"/>
      <c r="D192" s="113"/>
      <c r="E192" s="113"/>
      <c r="F192" s="122">
        <f t="shared" ref="F192:U193" si="30">SUMIF($E$9:$E$169,$A192,F$9:F$169)</f>
        <v>0</v>
      </c>
      <c r="G192" s="122">
        <f t="shared" si="30"/>
        <v>0</v>
      </c>
      <c r="H192" s="122">
        <f t="shared" si="30"/>
        <v>0</v>
      </c>
      <c r="I192" s="122">
        <f t="shared" si="30"/>
        <v>0</v>
      </c>
      <c r="J192" s="122">
        <f t="shared" si="30"/>
        <v>0</v>
      </c>
      <c r="K192" s="122">
        <f t="shared" si="30"/>
        <v>0</v>
      </c>
      <c r="L192" s="122">
        <f t="shared" si="30"/>
        <v>0</v>
      </c>
      <c r="M192" s="122">
        <f t="shared" si="30"/>
        <v>52489.82</v>
      </c>
      <c r="N192" s="122">
        <f t="shared" si="30"/>
        <v>5442900.96</v>
      </c>
      <c r="O192" s="122">
        <f t="shared" si="30"/>
        <v>490979.33999999997</v>
      </c>
      <c r="P192" s="122">
        <f t="shared" si="30"/>
        <v>317317.92</v>
      </c>
      <c r="Q192" s="122">
        <f t="shared" si="30"/>
        <v>434318</v>
      </c>
      <c r="R192" s="122">
        <f t="shared" si="30"/>
        <v>0</v>
      </c>
      <c r="S192" s="122">
        <f t="shared" si="30"/>
        <v>3281637.68</v>
      </c>
      <c r="T192" s="122">
        <f t="shared" si="30"/>
        <v>0</v>
      </c>
      <c r="U192" s="122">
        <f t="shared" si="30"/>
        <v>0</v>
      </c>
      <c r="V192" s="122">
        <f t="shared" ref="V192:AB193" si="31">SUMIF($E$9:$E$169,$A192,V$9:V$169)</f>
        <v>0</v>
      </c>
      <c r="W192" s="122">
        <f t="shared" si="31"/>
        <v>0</v>
      </c>
      <c r="X192" s="122">
        <f t="shared" si="31"/>
        <v>0</v>
      </c>
      <c r="Y192" s="122">
        <f t="shared" si="31"/>
        <v>0</v>
      </c>
      <c r="Z192" s="122">
        <f t="shared" si="31"/>
        <v>0</v>
      </c>
      <c r="AA192" s="122">
        <f t="shared" si="31"/>
        <v>0</v>
      </c>
      <c r="AB192" s="122">
        <f t="shared" si="31"/>
        <v>0</v>
      </c>
      <c r="AC192" s="122">
        <f>SUMIF($E$9:$E$169,$A192,AC$9:AC$169)</f>
        <v>10019643.719999999</v>
      </c>
      <c r="AD192" s="125"/>
      <c r="AE192" s="126"/>
      <c r="AF192" s="126"/>
      <c r="AG192" s="127">
        <f t="shared" si="21"/>
        <v>0</v>
      </c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100"/>
      <c r="BS192" s="100"/>
      <c r="BT192" s="100"/>
      <c r="BU192" s="100"/>
      <c r="BV192" s="100"/>
      <c r="BW192" s="100"/>
      <c r="BX192" s="100"/>
      <c r="BY192" s="100"/>
      <c r="BZ192" s="100"/>
      <c r="CA192" s="100"/>
      <c r="CB192" s="100"/>
      <c r="CC192" s="100"/>
      <c r="CD192" s="100"/>
      <c r="CE192" s="100"/>
      <c r="CF192" s="100"/>
      <c r="CG192" s="100"/>
      <c r="CH192" s="100"/>
      <c r="CI192" s="100"/>
      <c r="CJ192" s="100"/>
      <c r="CK192" s="100"/>
      <c r="CL192" s="100"/>
      <c r="CM192" s="100"/>
      <c r="CN192" s="100"/>
      <c r="CO192" s="100"/>
      <c r="CP192" s="100"/>
      <c r="CQ192" s="100"/>
      <c r="CR192" s="100"/>
      <c r="CS192" s="100"/>
      <c r="CT192" s="100"/>
      <c r="CU192" s="100"/>
      <c r="CV192" s="100"/>
      <c r="CW192" s="100"/>
      <c r="CX192" s="100"/>
      <c r="CY192" s="100"/>
      <c r="CZ192" s="100"/>
      <c r="DA192" s="100"/>
      <c r="DB192" s="100"/>
      <c r="DC192" s="100"/>
      <c r="DD192" s="100"/>
      <c r="DE192" s="100"/>
      <c r="DF192" s="100"/>
      <c r="DG192" s="100"/>
      <c r="DH192" s="100"/>
      <c r="DI192" s="100"/>
      <c r="DJ192" s="100"/>
      <c r="DK192" s="100"/>
      <c r="DL192" s="100"/>
      <c r="DM192" s="100"/>
      <c r="DN192" s="100"/>
      <c r="DO192" s="100"/>
      <c r="DP192" s="100"/>
      <c r="DQ192" s="100"/>
      <c r="DR192" s="100"/>
      <c r="DS192" s="100"/>
      <c r="DT192" s="100"/>
      <c r="DU192" s="100"/>
      <c r="DV192" s="100"/>
      <c r="DW192" s="100"/>
      <c r="DX192" s="100"/>
      <c r="DY192" s="100"/>
      <c r="DZ192" s="100"/>
      <c r="EA192" s="100"/>
      <c r="EB192" s="100"/>
      <c r="EC192" s="100"/>
      <c r="ED192" s="100"/>
      <c r="EE192" s="100"/>
      <c r="EF192" s="100"/>
      <c r="EG192" s="100"/>
      <c r="EH192" s="100"/>
      <c r="EI192" s="100"/>
      <c r="EJ192" s="100"/>
      <c r="EK192" s="100"/>
      <c r="EL192" s="100"/>
      <c r="EM192" s="100"/>
      <c r="EN192" s="100"/>
      <c r="EO192" s="100"/>
      <c r="EP192" s="100"/>
      <c r="EQ192" s="100"/>
      <c r="ER192" s="100"/>
      <c r="ES192" s="100"/>
      <c r="ET192" s="100"/>
      <c r="EU192" s="100"/>
      <c r="EV192" s="100"/>
      <c r="EW192" s="100"/>
      <c r="EX192" s="100"/>
      <c r="EY192" s="100"/>
      <c r="EZ192" s="100"/>
      <c r="FA192" s="100"/>
      <c r="FB192" s="100"/>
      <c r="FC192" s="100"/>
      <c r="FD192" s="100"/>
      <c r="FE192" s="100"/>
      <c r="FF192" s="100"/>
      <c r="FG192" s="100"/>
      <c r="FH192" s="100"/>
      <c r="FI192" s="100"/>
      <c r="FJ192" s="100"/>
      <c r="FK192" s="100"/>
      <c r="FL192" s="100"/>
      <c r="FM192" s="100"/>
      <c r="FN192" s="100"/>
      <c r="FO192" s="100"/>
      <c r="FP192" s="100"/>
      <c r="FQ192" s="100"/>
      <c r="FR192" s="100"/>
      <c r="FS192" s="100"/>
      <c r="FT192" s="100"/>
      <c r="FU192" s="100"/>
      <c r="FV192" s="100"/>
      <c r="FW192" s="100"/>
      <c r="FX192" s="100"/>
      <c r="FY192" s="100"/>
      <c r="FZ192" s="100"/>
      <c r="GA192" s="100"/>
      <c r="GB192" s="100"/>
      <c r="GC192" s="100"/>
      <c r="GD192" s="100"/>
      <c r="GE192" s="100"/>
      <c r="GF192" s="100"/>
      <c r="GG192" s="100"/>
      <c r="GH192" s="100"/>
      <c r="GI192" s="100"/>
      <c r="GJ192" s="100"/>
      <c r="GK192" s="100"/>
      <c r="GL192" s="100"/>
      <c r="GM192" s="100"/>
      <c r="GN192" s="100"/>
      <c r="GO192" s="100"/>
    </row>
    <row r="193" spans="1:198" hidden="1" outlineLevel="1">
      <c r="A193" s="141" t="s">
        <v>219</v>
      </c>
      <c r="B193" s="142" t="s">
        <v>220</v>
      </c>
      <c r="C193" s="143"/>
      <c r="D193" s="143"/>
      <c r="E193" s="143"/>
      <c r="F193" s="122">
        <f t="shared" si="30"/>
        <v>0</v>
      </c>
      <c r="G193" s="122">
        <f t="shared" si="30"/>
        <v>0</v>
      </c>
      <c r="H193" s="122">
        <f t="shared" si="30"/>
        <v>0</v>
      </c>
      <c r="I193" s="122">
        <f t="shared" si="30"/>
        <v>0</v>
      </c>
      <c r="J193" s="122">
        <f t="shared" si="30"/>
        <v>0</v>
      </c>
      <c r="K193" s="122">
        <f t="shared" si="30"/>
        <v>0</v>
      </c>
      <c r="L193" s="122">
        <f t="shared" si="30"/>
        <v>0</v>
      </c>
      <c r="M193" s="122">
        <f t="shared" si="30"/>
        <v>0</v>
      </c>
      <c r="N193" s="122">
        <f t="shared" si="30"/>
        <v>0</v>
      </c>
      <c r="O193" s="122">
        <f t="shared" si="30"/>
        <v>0</v>
      </c>
      <c r="P193" s="122">
        <f t="shared" si="30"/>
        <v>0</v>
      </c>
      <c r="Q193" s="122">
        <f t="shared" si="30"/>
        <v>0</v>
      </c>
      <c r="R193" s="122">
        <f t="shared" si="30"/>
        <v>0</v>
      </c>
      <c r="S193" s="122">
        <f t="shared" si="30"/>
        <v>0</v>
      </c>
      <c r="T193" s="122">
        <f t="shared" si="30"/>
        <v>0</v>
      </c>
      <c r="U193" s="122">
        <f t="shared" si="30"/>
        <v>0</v>
      </c>
      <c r="V193" s="122">
        <f t="shared" si="31"/>
        <v>0</v>
      </c>
      <c r="W193" s="122">
        <f t="shared" si="31"/>
        <v>0</v>
      </c>
      <c r="X193" s="122">
        <f t="shared" si="31"/>
        <v>0</v>
      </c>
      <c r="Y193" s="122">
        <f t="shared" si="31"/>
        <v>0</v>
      </c>
      <c r="Z193" s="122">
        <f t="shared" si="31"/>
        <v>0</v>
      </c>
      <c r="AA193" s="122">
        <f t="shared" si="31"/>
        <v>0</v>
      </c>
      <c r="AB193" s="122">
        <f t="shared" si="31"/>
        <v>0</v>
      </c>
      <c r="AC193" s="122">
        <f>SUMIF($E$9:$E$169,$A193,AC$9:AC$169)</f>
        <v>0</v>
      </c>
      <c r="AD193" s="125"/>
      <c r="AE193" s="126"/>
      <c r="AF193" s="126"/>
      <c r="AG193" s="127">
        <f t="shared" si="21"/>
        <v>0</v>
      </c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100"/>
      <c r="BS193" s="100"/>
      <c r="BT193" s="100"/>
      <c r="BU193" s="100"/>
      <c r="BV193" s="100"/>
      <c r="BW193" s="100"/>
      <c r="BX193" s="100"/>
      <c r="BY193" s="100"/>
      <c r="BZ193" s="100"/>
      <c r="CA193" s="100"/>
      <c r="CB193" s="100"/>
      <c r="CC193" s="100"/>
      <c r="CD193" s="100"/>
      <c r="CE193" s="100"/>
      <c r="CF193" s="100"/>
      <c r="CG193" s="100"/>
      <c r="CH193" s="100"/>
      <c r="CI193" s="100"/>
      <c r="CJ193" s="100"/>
      <c r="CK193" s="100"/>
      <c r="CL193" s="100"/>
      <c r="CM193" s="100"/>
      <c r="CN193" s="100"/>
      <c r="CO193" s="100"/>
      <c r="CP193" s="100"/>
      <c r="CQ193" s="100"/>
      <c r="CR193" s="100"/>
      <c r="CS193" s="100"/>
      <c r="CT193" s="100"/>
      <c r="CU193" s="100"/>
      <c r="CV193" s="100"/>
      <c r="CW193" s="100"/>
      <c r="CX193" s="100"/>
      <c r="CY193" s="100"/>
      <c r="CZ193" s="100"/>
      <c r="DA193" s="100"/>
      <c r="DB193" s="100"/>
      <c r="DC193" s="100"/>
      <c r="DD193" s="100"/>
      <c r="DE193" s="100"/>
      <c r="DF193" s="100"/>
      <c r="DG193" s="100"/>
      <c r="DH193" s="100"/>
      <c r="DI193" s="100"/>
      <c r="DJ193" s="100"/>
      <c r="DK193" s="100"/>
      <c r="DL193" s="100"/>
      <c r="DM193" s="100"/>
      <c r="DN193" s="100"/>
      <c r="DO193" s="100"/>
      <c r="DP193" s="100"/>
      <c r="DQ193" s="100"/>
      <c r="DR193" s="100"/>
      <c r="DS193" s="100"/>
      <c r="DT193" s="100"/>
      <c r="DU193" s="100"/>
      <c r="DV193" s="100"/>
      <c r="DW193" s="100"/>
      <c r="DX193" s="100"/>
      <c r="DY193" s="100"/>
      <c r="DZ193" s="100"/>
      <c r="EA193" s="100"/>
      <c r="EB193" s="100"/>
      <c r="EC193" s="100"/>
      <c r="ED193" s="100"/>
      <c r="EE193" s="100"/>
      <c r="EF193" s="100"/>
      <c r="EG193" s="100"/>
      <c r="EH193" s="100"/>
      <c r="EI193" s="100"/>
      <c r="EJ193" s="100"/>
      <c r="EK193" s="100"/>
      <c r="EL193" s="100"/>
      <c r="EM193" s="100"/>
      <c r="EN193" s="100"/>
      <c r="EO193" s="100"/>
      <c r="EP193" s="100"/>
      <c r="EQ193" s="100"/>
      <c r="ER193" s="100"/>
      <c r="ES193" s="100"/>
      <c r="ET193" s="100"/>
      <c r="EU193" s="100"/>
      <c r="EV193" s="100"/>
      <c r="EW193" s="100"/>
      <c r="EX193" s="100"/>
      <c r="EY193" s="100"/>
      <c r="EZ193" s="100"/>
      <c r="FA193" s="100"/>
      <c r="FB193" s="100"/>
      <c r="FC193" s="100"/>
      <c r="FD193" s="100"/>
      <c r="FE193" s="100"/>
      <c r="FF193" s="100"/>
      <c r="FG193" s="100"/>
      <c r="FH193" s="100"/>
      <c r="FI193" s="100"/>
      <c r="FJ193" s="100"/>
      <c r="FK193" s="100"/>
      <c r="FL193" s="100"/>
      <c r="FM193" s="100"/>
      <c r="FN193" s="100"/>
      <c r="FO193" s="100"/>
      <c r="FP193" s="100"/>
      <c r="FQ193" s="100"/>
      <c r="FR193" s="100"/>
      <c r="FS193" s="100"/>
      <c r="FT193" s="100"/>
      <c r="FU193" s="100"/>
      <c r="FV193" s="100"/>
      <c r="FW193" s="100"/>
      <c r="FX193" s="100"/>
      <c r="FY193" s="100"/>
      <c r="FZ193" s="100"/>
      <c r="GA193" s="100"/>
      <c r="GB193" s="100"/>
      <c r="GC193" s="100"/>
      <c r="GD193" s="100"/>
      <c r="GE193" s="100"/>
      <c r="GF193" s="100"/>
      <c r="GG193" s="100"/>
      <c r="GH193" s="100"/>
      <c r="GI193" s="100"/>
      <c r="GJ193" s="100"/>
      <c r="GK193" s="100"/>
      <c r="GL193" s="100"/>
      <c r="GM193" s="100"/>
      <c r="GN193" s="100"/>
      <c r="GO193" s="100"/>
    </row>
    <row r="194" spans="1:198" hidden="1" outlineLevel="1">
      <c r="A194" s="133" t="s">
        <v>221</v>
      </c>
      <c r="B194" s="134" t="s">
        <v>222</v>
      </c>
      <c r="C194" s="135"/>
      <c r="D194" s="135"/>
      <c r="E194" s="135"/>
      <c r="F194" s="136">
        <f>F195+F196+F197</f>
        <v>0</v>
      </c>
      <c r="G194" s="140">
        <f t="shared" ref="G194:AC194" si="32">G195+G196+G197</f>
        <v>0</v>
      </c>
      <c r="H194" s="140">
        <f t="shared" si="32"/>
        <v>0</v>
      </c>
      <c r="I194" s="140">
        <f t="shared" si="32"/>
        <v>0</v>
      </c>
      <c r="J194" s="140">
        <f t="shared" si="32"/>
        <v>0</v>
      </c>
      <c r="K194" s="140">
        <f t="shared" si="32"/>
        <v>0</v>
      </c>
      <c r="L194" s="140">
        <f t="shared" si="32"/>
        <v>0</v>
      </c>
      <c r="M194" s="140">
        <f t="shared" si="32"/>
        <v>0</v>
      </c>
      <c r="N194" s="140">
        <f t="shared" si="32"/>
        <v>0</v>
      </c>
      <c r="O194" s="140">
        <f t="shared" si="32"/>
        <v>0</v>
      </c>
      <c r="P194" s="140">
        <f t="shared" si="32"/>
        <v>0</v>
      </c>
      <c r="Q194" s="140">
        <f t="shared" si="32"/>
        <v>0</v>
      </c>
      <c r="R194" s="140">
        <f t="shared" si="32"/>
        <v>0</v>
      </c>
      <c r="S194" s="140">
        <f t="shared" si="32"/>
        <v>0</v>
      </c>
      <c r="T194" s="140">
        <f t="shared" si="32"/>
        <v>0</v>
      </c>
      <c r="U194" s="140">
        <f t="shared" si="32"/>
        <v>0</v>
      </c>
      <c r="V194" s="140">
        <f t="shared" si="32"/>
        <v>0</v>
      </c>
      <c r="W194" s="140">
        <f t="shared" si="32"/>
        <v>0</v>
      </c>
      <c r="X194" s="140">
        <f t="shared" si="32"/>
        <v>0</v>
      </c>
      <c r="Y194" s="140">
        <f t="shared" si="32"/>
        <v>0</v>
      </c>
      <c r="Z194" s="140">
        <f t="shared" si="32"/>
        <v>0</v>
      </c>
      <c r="AA194" s="140">
        <f t="shared" si="32"/>
        <v>0</v>
      </c>
      <c r="AB194" s="140">
        <f t="shared" si="32"/>
        <v>0</v>
      </c>
      <c r="AC194" s="140">
        <f t="shared" si="32"/>
        <v>0</v>
      </c>
      <c r="AD194" s="137">
        <f>AD195+AD196+AD197</f>
        <v>0</v>
      </c>
      <c r="AE194" s="138">
        <f t="shared" ref="AE194:AF194" si="33">AE195+AE196+AE197</f>
        <v>0</v>
      </c>
      <c r="AF194" s="138">
        <f t="shared" si="33"/>
        <v>0</v>
      </c>
      <c r="AG194" s="127">
        <f t="shared" si="21"/>
        <v>0</v>
      </c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100"/>
      <c r="BS194" s="100"/>
      <c r="BT194" s="100"/>
      <c r="BU194" s="100"/>
      <c r="BV194" s="100"/>
      <c r="BW194" s="100"/>
      <c r="BX194" s="100"/>
      <c r="BY194" s="100"/>
      <c r="BZ194" s="100"/>
      <c r="CA194" s="100"/>
      <c r="CB194" s="100"/>
      <c r="CC194" s="100"/>
      <c r="CD194" s="100"/>
      <c r="CE194" s="100"/>
      <c r="CF194" s="100"/>
      <c r="CG194" s="100"/>
      <c r="CH194" s="100"/>
      <c r="CI194" s="100"/>
      <c r="CJ194" s="100"/>
      <c r="CK194" s="100"/>
      <c r="CL194" s="100"/>
      <c r="CM194" s="100"/>
      <c r="CN194" s="100"/>
      <c r="CO194" s="100"/>
      <c r="CP194" s="100"/>
      <c r="CQ194" s="100"/>
      <c r="CR194" s="100"/>
      <c r="CS194" s="100"/>
      <c r="CT194" s="100"/>
      <c r="CU194" s="100"/>
      <c r="CV194" s="100"/>
      <c r="CW194" s="100"/>
      <c r="CX194" s="100"/>
      <c r="CY194" s="100"/>
      <c r="CZ194" s="100"/>
      <c r="DA194" s="100"/>
      <c r="DB194" s="100"/>
      <c r="DC194" s="100"/>
      <c r="DD194" s="100"/>
      <c r="DE194" s="100"/>
      <c r="DF194" s="100"/>
      <c r="DG194" s="100"/>
      <c r="DH194" s="100"/>
      <c r="DI194" s="100"/>
      <c r="DJ194" s="100"/>
      <c r="DK194" s="100"/>
      <c r="DL194" s="100"/>
      <c r="DM194" s="100"/>
      <c r="DN194" s="100"/>
      <c r="DO194" s="100"/>
      <c r="DP194" s="100"/>
      <c r="DQ194" s="100"/>
      <c r="DR194" s="100"/>
      <c r="DS194" s="100"/>
      <c r="DT194" s="100"/>
      <c r="DU194" s="100"/>
      <c r="DV194" s="100"/>
      <c r="DW194" s="100"/>
      <c r="DX194" s="100"/>
      <c r="DY194" s="100"/>
      <c r="DZ194" s="100"/>
      <c r="EA194" s="100"/>
      <c r="EB194" s="100"/>
      <c r="EC194" s="100"/>
      <c r="ED194" s="100"/>
      <c r="EE194" s="100"/>
      <c r="EF194" s="100"/>
      <c r="EG194" s="100"/>
      <c r="EH194" s="100"/>
      <c r="EI194" s="100"/>
      <c r="EJ194" s="100"/>
      <c r="EK194" s="100"/>
      <c r="EL194" s="100"/>
      <c r="EM194" s="100"/>
      <c r="EN194" s="100"/>
      <c r="EO194" s="100"/>
      <c r="EP194" s="100"/>
      <c r="EQ194" s="100"/>
      <c r="ER194" s="100"/>
      <c r="ES194" s="100"/>
      <c r="ET194" s="100"/>
      <c r="EU194" s="100"/>
      <c r="EV194" s="100"/>
      <c r="EW194" s="100"/>
      <c r="EX194" s="100"/>
      <c r="EY194" s="100"/>
      <c r="EZ194" s="100"/>
      <c r="FA194" s="100"/>
      <c r="FB194" s="100"/>
      <c r="FC194" s="100"/>
      <c r="FD194" s="100"/>
      <c r="FE194" s="100"/>
      <c r="FF194" s="100"/>
      <c r="FG194" s="100"/>
      <c r="FH194" s="100"/>
      <c r="FI194" s="100"/>
      <c r="FJ194" s="100"/>
      <c r="FK194" s="100"/>
      <c r="FL194" s="100"/>
      <c r="FM194" s="100"/>
      <c r="FN194" s="100"/>
      <c r="FO194" s="100"/>
      <c r="FP194" s="100"/>
      <c r="FQ194" s="100"/>
      <c r="FR194" s="100"/>
      <c r="FS194" s="100"/>
      <c r="FT194" s="100"/>
      <c r="FU194" s="100"/>
      <c r="FV194" s="100"/>
      <c r="FW194" s="100"/>
      <c r="FX194" s="100"/>
      <c r="FY194" s="100"/>
      <c r="FZ194" s="100"/>
      <c r="GA194" s="100"/>
      <c r="GB194" s="100"/>
      <c r="GC194" s="100"/>
      <c r="GD194" s="100"/>
      <c r="GE194" s="100"/>
      <c r="GF194" s="100"/>
      <c r="GG194" s="100"/>
      <c r="GH194" s="100"/>
      <c r="GI194" s="100"/>
      <c r="GJ194" s="100"/>
      <c r="GK194" s="100"/>
      <c r="GL194" s="100"/>
      <c r="GM194" s="100"/>
      <c r="GN194" s="100"/>
      <c r="GO194" s="100"/>
    </row>
    <row r="195" spans="1:198" hidden="1" outlineLevel="1">
      <c r="A195" s="111" t="s">
        <v>223</v>
      </c>
      <c r="B195" s="121" t="s">
        <v>224</v>
      </c>
      <c r="C195" s="113"/>
      <c r="D195" s="113"/>
      <c r="E195" s="113"/>
      <c r="F195" s="122">
        <f t="shared" ref="F195:U197" si="34">SUMIF($E$9:$E$169,$A195,F$9:F$169)</f>
        <v>0</v>
      </c>
      <c r="G195" s="122">
        <f t="shared" si="34"/>
        <v>0</v>
      </c>
      <c r="H195" s="122">
        <f t="shared" si="34"/>
        <v>0</v>
      </c>
      <c r="I195" s="122">
        <f t="shared" si="34"/>
        <v>0</v>
      </c>
      <c r="J195" s="122">
        <f t="shared" si="34"/>
        <v>0</v>
      </c>
      <c r="K195" s="122">
        <f t="shared" si="34"/>
        <v>0</v>
      </c>
      <c r="L195" s="122">
        <f t="shared" si="34"/>
        <v>0</v>
      </c>
      <c r="M195" s="122">
        <f t="shared" si="34"/>
        <v>0</v>
      </c>
      <c r="N195" s="122">
        <f t="shared" si="34"/>
        <v>0</v>
      </c>
      <c r="O195" s="122">
        <f t="shared" si="34"/>
        <v>0</v>
      </c>
      <c r="P195" s="122">
        <f t="shared" si="34"/>
        <v>0</v>
      </c>
      <c r="Q195" s="122">
        <f t="shared" si="34"/>
        <v>0</v>
      </c>
      <c r="R195" s="122">
        <f t="shared" si="34"/>
        <v>0</v>
      </c>
      <c r="S195" s="122">
        <f t="shared" si="34"/>
        <v>0</v>
      </c>
      <c r="T195" s="122">
        <f t="shared" si="34"/>
        <v>0</v>
      </c>
      <c r="U195" s="122">
        <f t="shared" si="34"/>
        <v>0</v>
      </c>
      <c r="V195" s="122">
        <f t="shared" ref="V195:AB197" si="35">SUMIF($E$9:$E$169,$A195,V$9:V$169)</f>
        <v>0</v>
      </c>
      <c r="W195" s="122">
        <f t="shared" si="35"/>
        <v>0</v>
      </c>
      <c r="X195" s="122">
        <f t="shared" si="35"/>
        <v>0</v>
      </c>
      <c r="Y195" s="122">
        <f t="shared" si="35"/>
        <v>0</v>
      </c>
      <c r="Z195" s="122">
        <f t="shared" si="35"/>
        <v>0</v>
      </c>
      <c r="AA195" s="122">
        <f t="shared" si="35"/>
        <v>0</v>
      </c>
      <c r="AB195" s="122">
        <f t="shared" si="35"/>
        <v>0</v>
      </c>
      <c r="AC195" s="122">
        <f>SUMIF($E$9:$E$169,$A195,AC$9:AC$169)</f>
        <v>0</v>
      </c>
      <c r="AD195" s="125"/>
      <c r="AE195" s="126"/>
      <c r="AF195" s="126"/>
      <c r="AG195" s="127">
        <f t="shared" si="21"/>
        <v>0</v>
      </c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100"/>
      <c r="BS195" s="100"/>
      <c r="BT195" s="100"/>
      <c r="BU195" s="100"/>
      <c r="BV195" s="100"/>
      <c r="BW195" s="100"/>
      <c r="BX195" s="100"/>
      <c r="BY195" s="100"/>
      <c r="BZ195" s="100"/>
      <c r="CA195" s="100"/>
      <c r="CB195" s="100"/>
      <c r="CC195" s="100"/>
      <c r="CD195" s="100"/>
      <c r="CE195" s="100"/>
      <c r="CF195" s="100"/>
      <c r="CG195" s="100"/>
      <c r="CH195" s="100"/>
      <c r="CI195" s="100"/>
      <c r="CJ195" s="100"/>
      <c r="CK195" s="100"/>
      <c r="CL195" s="100"/>
      <c r="CM195" s="100"/>
      <c r="CN195" s="100"/>
      <c r="CO195" s="100"/>
      <c r="CP195" s="100"/>
      <c r="CQ195" s="100"/>
      <c r="CR195" s="100"/>
      <c r="CS195" s="100"/>
      <c r="CT195" s="100"/>
      <c r="CU195" s="100"/>
      <c r="CV195" s="100"/>
      <c r="CW195" s="100"/>
      <c r="CX195" s="100"/>
      <c r="CY195" s="100"/>
      <c r="CZ195" s="100"/>
      <c r="DA195" s="100"/>
      <c r="DB195" s="100"/>
      <c r="DC195" s="100"/>
      <c r="DD195" s="100"/>
      <c r="DE195" s="100"/>
      <c r="DF195" s="100"/>
      <c r="DG195" s="100"/>
      <c r="DH195" s="100"/>
      <c r="DI195" s="100"/>
      <c r="DJ195" s="100"/>
      <c r="DK195" s="100"/>
      <c r="DL195" s="100"/>
      <c r="DM195" s="100"/>
      <c r="DN195" s="100"/>
      <c r="DO195" s="100"/>
      <c r="DP195" s="100"/>
      <c r="DQ195" s="100"/>
      <c r="DR195" s="100"/>
      <c r="DS195" s="100"/>
      <c r="DT195" s="100"/>
      <c r="DU195" s="100"/>
      <c r="DV195" s="100"/>
      <c r="DW195" s="100"/>
      <c r="DX195" s="100"/>
      <c r="DY195" s="100"/>
      <c r="DZ195" s="100"/>
      <c r="EA195" s="100"/>
      <c r="EB195" s="100"/>
      <c r="EC195" s="100"/>
      <c r="ED195" s="100"/>
      <c r="EE195" s="100"/>
      <c r="EF195" s="100"/>
      <c r="EG195" s="100"/>
      <c r="EH195" s="100"/>
      <c r="EI195" s="100"/>
      <c r="EJ195" s="100"/>
      <c r="EK195" s="100"/>
      <c r="EL195" s="100"/>
      <c r="EM195" s="100"/>
      <c r="EN195" s="100"/>
      <c r="EO195" s="100"/>
      <c r="EP195" s="100"/>
      <c r="EQ195" s="100"/>
      <c r="ER195" s="100"/>
      <c r="ES195" s="100"/>
      <c r="ET195" s="100"/>
      <c r="EU195" s="100"/>
      <c r="EV195" s="100"/>
      <c r="EW195" s="100"/>
      <c r="EX195" s="100"/>
      <c r="EY195" s="100"/>
      <c r="EZ195" s="100"/>
      <c r="FA195" s="100"/>
      <c r="FB195" s="100"/>
      <c r="FC195" s="100"/>
      <c r="FD195" s="100"/>
      <c r="FE195" s="100"/>
      <c r="FF195" s="100"/>
      <c r="FG195" s="100"/>
      <c r="FH195" s="100"/>
      <c r="FI195" s="100"/>
      <c r="FJ195" s="100"/>
      <c r="FK195" s="100"/>
      <c r="FL195" s="100"/>
      <c r="FM195" s="100"/>
      <c r="FN195" s="100"/>
      <c r="FO195" s="100"/>
      <c r="FP195" s="100"/>
      <c r="FQ195" s="100"/>
      <c r="FR195" s="100"/>
      <c r="FS195" s="100"/>
      <c r="FT195" s="100"/>
      <c r="FU195" s="100"/>
      <c r="FV195" s="100"/>
      <c r="FW195" s="100"/>
      <c r="FX195" s="100"/>
      <c r="FY195" s="100"/>
      <c r="FZ195" s="100"/>
      <c r="GA195" s="100"/>
      <c r="GB195" s="100"/>
      <c r="GC195" s="100"/>
      <c r="GD195" s="100"/>
      <c r="GE195" s="100"/>
      <c r="GF195" s="100"/>
      <c r="GG195" s="100"/>
      <c r="GH195" s="100"/>
      <c r="GI195" s="100"/>
      <c r="GJ195" s="100"/>
      <c r="GK195" s="100"/>
      <c r="GL195" s="100"/>
      <c r="GM195" s="100"/>
      <c r="GN195" s="100"/>
      <c r="GO195" s="100"/>
    </row>
    <row r="196" spans="1:198" s="100" customFormat="1" hidden="1" outlineLevel="1">
      <c r="A196" s="111" t="s">
        <v>225</v>
      </c>
      <c r="B196" s="121" t="s">
        <v>226</v>
      </c>
      <c r="C196" s="113"/>
      <c r="D196" s="113"/>
      <c r="E196" s="113"/>
      <c r="F196" s="122">
        <f t="shared" si="34"/>
        <v>0</v>
      </c>
      <c r="G196" s="122">
        <f t="shared" si="34"/>
        <v>0</v>
      </c>
      <c r="H196" s="122">
        <f t="shared" si="34"/>
        <v>0</v>
      </c>
      <c r="I196" s="122">
        <f t="shared" si="34"/>
        <v>0</v>
      </c>
      <c r="J196" s="122">
        <f t="shared" si="34"/>
        <v>0</v>
      </c>
      <c r="K196" s="122">
        <f t="shared" si="34"/>
        <v>0</v>
      </c>
      <c r="L196" s="122">
        <f t="shared" si="34"/>
        <v>0</v>
      </c>
      <c r="M196" s="122">
        <f t="shared" si="34"/>
        <v>0</v>
      </c>
      <c r="N196" s="122">
        <f t="shared" si="34"/>
        <v>0</v>
      </c>
      <c r="O196" s="122">
        <f t="shared" si="34"/>
        <v>0</v>
      </c>
      <c r="P196" s="122">
        <f t="shared" si="34"/>
        <v>0</v>
      </c>
      <c r="Q196" s="122">
        <f t="shared" si="34"/>
        <v>0</v>
      </c>
      <c r="R196" s="122">
        <f t="shared" si="34"/>
        <v>0</v>
      </c>
      <c r="S196" s="122">
        <f t="shared" si="34"/>
        <v>0</v>
      </c>
      <c r="T196" s="122">
        <f t="shared" si="34"/>
        <v>0</v>
      </c>
      <c r="U196" s="122">
        <f t="shared" si="34"/>
        <v>0</v>
      </c>
      <c r="V196" s="122">
        <f t="shared" si="35"/>
        <v>0</v>
      </c>
      <c r="W196" s="122">
        <f t="shared" si="35"/>
        <v>0</v>
      </c>
      <c r="X196" s="122">
        <f t="shared" si="35"/>
        <v>0</v>
      </c>
      <c r="Y196" s="122">
        <f t="shared" si="35"/>
        <v>0</v>
      </c>
      <c r="Z196" s="122">
        <f t="shared" si="35"/>
        <v>0</v>
      </c>
      <c r="AA196" s="122">
        <f t="shared" si="35"/>
        <v>0</v>
      </c>
      <c r="AB196" s="122">
        <f t="shared" si="35"/>
        <v>0</v>
      </c>
      <c r="AC196" s="122">
        <f>SUMIF($E$9:$E$169,$A196,AC$9:AC$169)</f>
        <v>0</v>
      </c>
      <c r="AD196" s="125"/>
      <c r="AE196" s="126"/>
      <c r="AF196" s="126"/>
      <c r="AG196" s="127">
        <f t="shared" si="21"/>
        <v>0</v>
      </c>
      <c r="GP196" s="29"/>
    </row>
    <row r="197" spans="1:198" s="100" customFormat="1" hidden="1" outlineLevel="1">
      <c r="A197" s="111" t="s">
        <v>227</v>
      </c>
      <c r="B197" s="121" t="s">
        <v>228</v>
      </c>
      <c r="C197" s="113"/>
      <c r="D197" s="113"/>
      <c r="E197" s="113"/>
      <c r="F197" s="122">
        <f t="shared" si="34"/>
        <v>0</v>
      </c>
      <c r="G197" s="122">
        <f t="shared" si="34"/>
        <v>0</v>
      </c>
      <c r="H197" s="122">
        <f t="shared" si="34"/>
        <v>0</v>
      </c>
      <c r="I197" s="122">
        <f t="shared" si="34"/>
        <v>0</v>
      </c>
      <c r="J197" s="122">
        <f t="shared" si="34"/>
        <v>0</v>
      </c>
      <c r="K197" s="122">
        <f t="shared" si="34"/>
        <v>0</v>
      </c>
      <c r="L197" s="122">
        <f t="shared" si="34"/>
        <v>0</v>
      </c>
      <c r="M197" s="122">
        <f t="shared" si="34"/>
        <v>0</v>
      </c>
      <c r="N197" s="122">
        <f t="shared" si="34"/>
        <v>0</v>
      </c>
      <c r="O197" s="122">
        <f t="shared" si="34"/>
        <v>0</v>
      </c>
      <c r="P197" s="122">
        <f t="shared" si="34"/>
        <v>0</v>
      </c>
      <c r="Q197" s="122">
        <f t="shared" si="34"/>
        <v>0</v>
      </c>
      <c r="R197" s="122">
        <f t="shared" si="34"/>
        <v>0</v>
      </c>
      <c r="S197" s="122">
        <f t="shared" si="34"/>
        <v>0</v>
      </c>
      <c r="T197" s="122">
        <f t="shared" si="34"/>
        <v>0</v>
      </c>
      <c r="U197" s="122">
        <f t="shared" si="34"/>
        <v>0</v>
      </c>
      <c r="V197" s="122">
        <f t="shared" si="35"/>
        <v>0</v>
      </c>
      <c r="W197" s="122">
        <f t="shared" si="35"/>
        <v>0</v>
      </c>
      <c r="X197" s="122">
        <f t="shared" si="35"/>
        <v>0</v>
      </c>
      <c r="Y197" s="122">
        <f t="shared" si="35"/>
        <v>0</v>
      </c>
      <c r="Z197" s="122">
        <f t="shared" si="35"/>
        <v>0</v>
      </c>
      <c r="AA197" s="122">
        <f t="shared" si="35"/>
        <v>0</v>
      </c>
      <c r="AB197" s="122">
        <f t="shared" si="35"/>
        <v>0</v>
      </c>
      <c r="AC197" s="122">
        <f>SUMIF($E$9:$E$169,$A197,AC$9:AC$169)</f>
        <v>0</v>
      </c>
      <c r="AD197" s="125"/>
      <c r="AE197" s="126"/>
      <c r="AF197" s="126"/>
      <c r="AG197" s="127">
        <f t="shared" si="21"/>
        <v>0</v>
      </c>
      <c r="GP197" s="29"/>
    </row>
    <row r="198" spans="1:198" s="100" customFormat="1" hidden="1" outlineLevel="1">
      <c r="A198" s="133" t="s">
        <v>229</v>
      </c>
      <c r="B198" s="134" t="s">
        <v>230</v>
      </c>
      <c r="C198" s="135"/>
      <c r="D198" s="135"/>
      <c r="E198" s="135"/>
      <c r="F198" s="136">
        <f>F199+F200</f>
        <v>11567746.18</v>
      </c>
      <c r="G198" s="140">
        <f t="shared" ref="G198:AC198" si="36">G199+G200</f>
        <v>163355807.63000003</v>
      </c>
      <c r="H198" s="140">
        <f t="shared" si="36"/>
        <v>24718218.970000003</v>
      </c>
      <c r="I198" s="140">
        <f t="shared" si="36"/>
        <v>21913000.929999996</v>
      </c>
      <c r="J198" s="140">
        <f t="shared" si="36"/>
        <v>19961093.149999999</v>
      </c>
      <c r="K198" s="140">
        <f t="shared" si="36"/>
        <v>901898.79999999993</v>
      </c>
      <c r="L198" s="140">
        <f t="shared" si="36"/>
        <v>123421048.31</v>
      </c>
      <c r="M198" s="140">
        <f t="shared" si="36"/>
        <v>0</v>
      </c>
      <c r="N198" s="140">
        <f t="shared" si="36"/>
        <v>0</v>
      </c>
      <c r="O198" s="140">
        <f t="shared" si="36"/>
        <v>0</v>
      </c>
      <c r="P198" s="140">
        <f t="shared" si="36"/>
        <v>0</v>
      </c>
      <c r="Q198" s="140">
        <f t="shared" si="36"/>
        <v>0</v>
      </c>
      <c r="R198" s="140">
        <f t="shared" si="36"/>
        <v>0</v>
      </c>
      <c r="S198" s="140">
        <f t="shared" si="36"/>
        <v>0</v>
      </c>
      <c r="T198" s="140">
        <f t="shared" si="36"/>
        <v>0</v>
      </c>
      <c r="U198" s="140">
        <f t="shared" si="36"/>
        <v>0</v>
      </c>
      <c r="V198" s="140">
        <f t="shared" si="36"/>
        <v>0</v>
      </c>
      <c r="W198" s="140">
        <f t="shared" si="36"/>
        <v>0</v>
      </c>
      <c r="X198" s="140">
        <f t="shared" si="36"/>
        <v>0</v>
      </c>
      <c r="Y198" s="140">
        <f t="shared" si="36"/>
        <v>0</v>
      </c>
      <c r="Z198" s="140">
        <f t="shared" si="36"/>
        <v>0</v>
      </c>
      <c r="AA198" s="140">
        <f t="shared" si="36"/>
        <v>999510.37</v>
      </c>
      <c r="AB198" s="140">
        <f t="shared" si="36"/>
        <v>0</v>
      </c>
      <c r="AC198" s="140">
        <f t="shared" si="36"/>
        <v>366838324.34000009</v>
      </c>
      <c r="AD198" s="137">
        <f>AD199+AD200</f>
        <v>0</v>
      </c>
      <c r="AE198" s="138">
        <f t="shared" ref="AE198:AF198" si="37">AE199+AE200</f>
        <v>0</v>
      </c>
      <c r="AF198" s="138">
        <f t="shared" si="37"/>
        <v>0</v>
      </c>
      <c r="AG198" s="127">
        <f t="shared" si="21"/>
        <v>0</v>
      </c>
      <c r="GP198" s="29"/>
    </row>
    <row r="199" spans="1:198" s="100" customFormat="1" hidden="1" outlineLevel="1">
      <c r="A199" s="141" t="s">
        <v>231</v>
      </c>
      <c r="B199" s="121" t="s">
        <v>230</v>
      </c>
      <c r="C199" s="113"/>
      <c r="D199" s="113"/>
      <c r="E199" s="113"/>
      <c r="F199" s="122">
        <f t="shared" ref="F199:U200" si="38">SUMIF($E$9:$E$169,$A199,F$9:F$169)</f>
        <v>11289969.109999999</v>
      </c>
      <c r="G199" s="122">
        <f t="shared" si="38"/>
        <v>158588471.05000001</v>
      </c>
      <c r="H199" s="122">
        <f t="shared" si="38"/>
        <v>24160446.830000002</v>
      </c>
      <c r="I199" s="122">
        <f t="shared" si="38"/>
        <v>21504121.099999998</v>
      </c>
      <c r="J199" s="122">
        <f t="shared" si="38"/>
        <v>19532992.119999997</v>
      </c>
      <c r="K199" s="122">
        <f t="shared" si="38"/>
        <v>866106.47</v>
      </c>
      <c r="L199" s="122">
        <f t="shared" si="38"/>
        <v>120116886.15000001</v>
      </c>
      <c r="M199" s="122">
        <f t="shared" si="38"/>
        <v>0</v>
      </c>
      <c r="N199" s="122">
        <f t="shared" si="38"/>
        <v>0</v>
      </c>
      <c r="O199" s="122">
        <f t="shared" si="38"/>
        <v>0</v>
      </c>
      <c r="P199" s="122">
        <f t="shared" si="38"/>
        <v>0</v>
      </c>
      <c r="Q199" s="122">
        <f t="shared" si="38"/>
        <v>0</v>
      </c>
      <c r="R199" s="122">
        <f t="shared" si="38"/>
        <v>0</v>
      </c>
      <c r="S199" s="122">
        <f t="shared" si="38"/>
        <v>0</v>
      </c>
      <c r="T199" s="122">
        <f t="shared" si="38"/>
        <v>0</v>
      </c>
      <c r="U199" s="122">
        <f t="shared" si="38"/>
        <v>0</v>
      </c>
      <c r="V199" s="122">
        <f t="shared" ref="V199:AB200" si="39">SUMIF($E$9:$E$169,$A199,V$9:V$169)</f>
        <v>0</v>
      </c>
      <c r="W199" s="122">
        <f t="shared" si="39"/>
        <v>0</v>
      </c>
      <c r="X199" s="122">
        <f t="shared" si="39"/>
        <v>0</v>
      </c>
      <c r="Y199" s="122">
        <f t="shared" si="39"/>
        <v>0</v>
      </c>
      <c r="Z199" s="122">
        <f t="shared" si="39"/>
        <v>0</v>
      </c>
      <c r="AA199" s="122">
        <f t="shared" si="39"/>
        <v>988645.04</v>
      </c>
      <c r="AB199" s="122">
        <f t="shared" si="39"/>
        <v>0</v>
      </c>
      <c r="AC199" s="122">
        <f>SUMIF($E$9:$E$169,$A199,AC$9:AC$169)</f>
        <v>357047637.87000006</v>
      </c>
      <c r="AD199" s="125"/>
      <c r="AE199" s="126"/>
      <c r="AF199" s="126"/>
      <c r="AG199" s="127">
        <f t="shared" si="21"/>
        <v>0</v>
      </c>
      <c r="GP199" s="29"/>
    </row>
    <row r="200" spans="1:198" s="100" customFormat="1" hidden="1" outlineLevel="1">
      <c r="A200" s="141" t="s">
        <v>232</v>
      </c>
      <c r="B200" s="121" t="s">
        <v>233</v>
      </c>
      <c r="C200" s="113"/>
      <c r="D200" s="113"/>
      <c r="E200" s="113"/>
      <c r="F200" s="122">
        <f t="shared" si="38"/>
        <v>277777.07</v>
      </c>
      <c r="G200" s="122">
        <f t="shared" si="38"/>
        <v>4767336.580000001</v>
      </c>
      <c r="H200" s="122">
        <f t="shared" si="38"/>
        <v>557772.1399999999</v>
      </c>
      <c r="I200" s="122">
        <f t="shared" si="38"/>
        <v>408879.83</v>
      </c>
      <c r="J200" s="122">
        <f t="shared" si="38"/>
        <v>428101.02999999997</v>
      </c>
      <c r="K200" s="122">
        <f t="shared" si="38"/>
        <v>35792.33</v>
      </c>
      <c r="L200" s="122">
        <f t="shared" si="38"/>
        <v>3304162.16</v>
      </c>
      <c r="M200" s="122">
        <f t="shared" si="38"/>
        <v>0</v>
      </c>
      <c r="N200" s="122">
        <f t="shared" si="38"/>
        <v>0</v>
      </c>
      <c r="O200" s="122">
        <f t="shared" si="38"/>
        <v>0</v>
      </c>
      <c r="P200" s="122">
        <f t="shared" si="38"/>
        <v>0</v>
      </c>
      <c r="Q200" s="122">
        <f t="shared" si="38"/>
        <v>0</v>
      </c>
      <c r="R200" s="122">
        <f t="shared" si="38"/>
        <v>0</v>
      </c>
      <c r="S200" s="122">
        <f t="shared" si="38"/>
        <v>0</v>
      </c>
      <c r="T200" s="122">
        <f t="shared" si="38"/>
        <v>0</v>
      </c>
      <c r="U200" s="122">
        <f t="shared" si="38"/>
        <v>0</v>
      </c>
      <c r="V200" s="122">
        <f t="shared" si="39"/>
        <v>0</v>
      </c>
      <c r="W200" s="122">
        <f t="shared" si="39"/>
        <v>0</v>
      </c>
      <c r="X200" s="122">
        <f t="shared" si="39"/>
        <v>0</v>
      </c>
      <c r="Y200" s="122">
        <f t="shared" si="39"/>
        <v>0</v>
      </c>
      <c r="Z200" s="122">
        <f t="shared" si="39"/>
        <v>0</v>
      </c>
      <c r="AA200" s="122">
        <f t="shared" si="39"/>
        <v>10865.33</v>
      </c>
      <c r="AB200" s="122">
        <f t="shared" si="39"/>
        <v>0</v>
      </c>
      <c r="AC200" s="122">
        <f>SUMIF($E$9:$E$169,$A200,AC$9:AC$169)</f>
        <v>9790686.4700000007</v>
      </c>
      <c r="AD200" s="125"/>
      <c r="AE200" s="126"/>
      <c r="AF200" s="126"/>
      <c r="AG200" s="127">
        <f t="shared" si="21"/>
        <v>0</v>
      </c>
      <c r="GP200" s="29"/>
    </row>
    <row r="201" spans="1:198" s="100" customFormat="1" hidden="1" outlineLevel="1">
      <c r="A201" s="133" t="s">
        <v>234</v>
      </c>
      <c r="B201" s="134" t="s">
        <v>235</v>
      </c>
      <c r="C201" s="135"/>
      <c r="D201" s="135"/>
      <c r="E201" s="135"/>
      <c r="F201" s="136">
        <f>F202+F203+F204</f>
        <v>864885.21</v>
      </c>
      <c r="G201" s="140">
        <f t="shared" ref="G201:AC201" si="40">G202+G203+G204</f>
        <v>3490969.4200000004</v>
      </c>
      <c r="H201" s="140">
        <f t="shared" si="40"/>
        <v>1392426.93</v>
      </c>
      <c r="I201" s="140">
        <f t="shared" si="40"/>
        <v>1382291.79</v>
      </c>
      <c r="J201" s="140">
        <f t="shared" si="40"/>
        <v>1703428.73</v>
      </c>
      <c r="K201" s="140">
        <f t="shared" si="40"/>
        <v>205710.07</v>
      </c>
      <c r="L201" s="140">
        <f t="shared" si="40"/>
        <v>6658879.3699999992</v>
      </c>
      <c r="M201" s="140">
        <f t="shared" si="40"/>
        <v>0</v>
      </c>
      <c r="N201" s="140">
        <f t="shared" si="40"/>
        <v>0</v>
      </c>
      <c r="O201" s="140">
        <f t="shared" si="40"/>
        <v>0</v>
      </c>
      <c r="P201" s="140">
        <f t="shared" si="40"/>
        <v>0</v>
      </c>
      <c r="Q201" s="140">
        <f t="shared" si="40"/>
        <v>0</v>
      </c>
      <c r="R201" s="140">
        <f t="shared" si="40"/>
        <v>0</v>
      </c>
      <c r="S201" s="140">
        <f t="shared" si="40"/>
        <v>0</v>
      </c>
      <c r="T201" s="140">
        <f t="shared" si="40"/>
        <v>0</v>
      </c>
      <c r="U201" s="140">
        <f t="shared" si="40"/>
        <v>0</v>
      </c>
      <c r="V201" s="140">
        <f t="shared" si="40"/>
        <v>0</v>
      </c>
      <c r="W201" s="140">
        <f t="shared" si="40"/>
        <v>0</v>
      </c>
      <c r="X201" s="140">
        <f t="shared" si="40"/>
        <v>0</v>
      </c>
      <c r="Y201" s="140">
        <f t="shared" si="40"/>
        <v>0</v>
      </c>
      <c r="Z201" s="140">
        <f t="shared" si="40"/>
        <v>0</v>
      </c>
      <c r="AA201" s="140">
        <f t="shared" si="40"/>
        <v>170174.99</v>
      </c>
      <c r="AB201" s="140">
        <f t="shared" si="40"/>
        <v>0</v>
      </c>
      <c r="AC201" s="140">
        <f t="shared" si="40"/>
        <v>15868766.51</v>
      </c>
      <c r="AD201" s="137">
        <f>AD202+AD203+AD204</f>
        <v>0</v>
      </c>
      <c r="AE201" s="138">
        <f t="shared" ref="AE201:AF201" si="41">AE202+AE203+AE204</f>
        <v>0</v>
      </c>
      <c r="AF201" s="138">
        <f t="shared" si="41"/>
        <v>0</v>
      </c>
      <c r="AG201" s="127">
        <f t="shared" si="21"/>
        <v>0</v>
      </c>
      <c r="GP201" s="29"/>
    </row>
    <row r="202" spans="1:198" s="100" customFormat="1" hidden="1" outlineLevel="1">
      <c r="A202" s="111" t="s">
        <v>236</v>
      </c>
      <c r="B202" s="121" t="s">
        <v>237</v>
      </c>
      <c r="C202" s="113"/>
      <c r="D202" s="113"/>
      <c r="E202" s="113"/>
      <c r="F202" s="122">
        <f t="shared" ref="F202:U205" si="42">SUMIF($E$9:$E$169,$A202,F$9:F$169)</f>
        <v>0</v>
      </c>
      <c r="G202" s="122">
        <f t="shared" si="42"/>
        <v>0</v>
      </c>
      <c r="H202" s="122">
        <f t="shared" si="42"/>
        <v>0</v>
      </c>
      <c r="I202" s="122">
        <f t="shared" si="42"/>
        <v>0</v>
      </c>
      <c r="J202" s="122">
        <f t="shared" si="42"/>
        <v>0</v>
      </c>
      <c r="K202" s="122">
        <f t="shared" si="42"/>
        <v>0</v>
      </c>
      <c r="L202" s="122">
        <f t="shared" si="42"/>
        <v>0</v>
      </c>
      <c r="M202" s="122">
        <f t="shared" si="42"/>
        <v>0</v>
      </c>
      <c r="N202" s="122">
        <f t="shared" si="42"/>
        <v>0</v>
      </c>
      <c r="O202" s="122">
        <f t="shared" si="42"/>
        <v>0</v>
      </c>
      <c r="P202" s="122">
        <f t="shared" si="42"/>
        <v>0</v>
      </c>
      <c r="Q202" s="122">
        <f t="shared" si="42"/>
        <v>0</v>
      </c>
      <c r="R202" s="122">
        <f t="shared" si="42"/>
        <v>0</v>
      </c>
      <c r="S202" s="122">
        <f t="shared" si="42"/>
        <v>0</v>
      </c>
      <c r="T202" s="122">
        <f t="shared" si="42"/>
        <v>0</v>
      </c>
      <c r="U202" s="122">
        <f t="shared" si="42"/>
        <v>0</v>
      </c>
      <c r="V202" s="122">
        <f t="shared" ref="V202:AB205" si="43">SUMIF($E$9:$E$169,$A202,V$9:V$169)</f>
        <v>0</v>
      </c>
      <c r="W202" s="122">
        <f t="shared" si="43"/>
        <v>0</v>
      </c>
      <c r="X202" s="122">
        <f t="shared" si="43"/>
        <v>0</v>
      </c>
      <c r="Y202" s="122">
        <f t="shared" si="43"/>
        <v>0</v>
      </c>
      <c r="Z202" s="122">
        <f t="shared" si="43"/>
        <v>0</v>
      </c>
      <c r="AA202" s="122">
        <f t="shared" si="43"/>
        <v>0</v>
      </c>
      <c r="AB202" s="122">
        <f t="shared" si="43"/>
        <v>0</v>
      </c>
      <c r="AC202" s="122">
        <f>SUMIF($E$9:$E$169,$A202,AC$9:AC$169)</f>
        <v>0</v>
      </c>
      <c r="AD202" s="125"/>
      <c r="AE202" s="126"/>
      <c r="AF202" s="126"/>
      <c r="AG202" s="127">
        <f t="shared" si="21"/>
        <v>0</v>
      </c>
      <c r="GP202" s="29"/>
    </row>
    <row r="203" spans="1:198" s="100" customFormat="1" hidden="1" outlineLevel="1">
      <c r="A203" s="111" t="s">
        <v>238</v>
      </c>
      <c r="B203" s="121" t="s">
        <v>239</v>
      </c>
      <c r="C203" s="113"/>
      <c r="D203" s="113"/>
      <c r="E203" s="113"/>
      <c r="F203" s="122">
        <f t="shared" si="42"/>
        <v>817912.72</v>
      </c>
      <c r="G203" s="122">
        <f t="shared" si="42"/>
        <v>3017121.2800000003</v>
      </c>
      <c r="H203" s="122">
        <f t="shared" si="42"/>
        <v>1152033.76</v>
      </c>
      <c r="I203" s="122">
        <f t="shared" si="42"/>
        <v>1297152.5</v>
      </c>
      <c r="J203" s="122">
        <f t="shared" si="42"/>
        <v>1483246.95</v>
      </c>
      <c r="K203" s="122">
        <f t="shared" si="42"/>
        <v>183242.43</v>
      </c>
      <c r="L203" s="122">
        <f t="shared" si="42"/>
        <v>6014497.9299999997</v>
      </c>
      <c r="M203" s="122">
        <f t="shared" si="42"/>
        <v>0</v>
      </c>
      <c r="N203" s="122">
        <f t="shared" si="42"/>
        <v>0</v>
      </c>
      <c r="O203" s="122">
        <f t="shared" si="42"/>
        <v>0</v>
      </c>
      <c r="P203" s="122">
        <f t="shared" si="42"/>
        <v>0</v>
      </c>
      <c r="Q203" s="122">
        <f t="shared" si="42"/>
        <v>0</v>
      </c>
      <c r="R203" s="122">
        <f t="shared" si="42"/>
        <v>0</v>
      </c>
      <c r="S203" s="122">
        <f t="shared" si="42"/>
        <v>0</v>
      </c>
      <c r="T203" s="122">
        <f t="shared" si="42"/>
        <v>0</v>
      </c>
      <c r="U203" s="122">
        <f t="shared" si="42"/>
        <v>0</v>
      </c>
      <c r="V203" s="122">
        <f t="shared" si="43"/>
        <v>0</v>
      </c>
      <c r="W203" s="122">
        <f t="shared" si="43"/>
        <v>0</v>
      </c>
      <c r="X203" s="122">
        <f t="shared" si="43"/>
        <v>0</v>
      </c>
      <c r="Y203" s="122">
        <f t="shared" si="43"/>
        <v>0</v>
      </c>
      <c r="Z203" s="122">
        <f t="shared" si="43"/>
        <v>0</v>
      </c>
      <c r="AA203" s="122">
        <f t="shared" si="43"/>
        <v>163630.22</v>
      </c>
      <c r="AB203" s="122">
        <f t="shared" si="43"/>
        <v>0</v>
      </c>
      <c r="AC203" s="122">
        <f>SUMIF($E$9:$E$169,$A203,AC$9:AC$169)</f>
        <v>14128837.789999999</v>
      </c>
      <c r="AD203" s="125"/>
      <c r="AE203" s="126"/>
      <c r="AF203" s="126"/>
      <c r="AG203" s="127">
        <f t="shared" si="21"/>
        <v>0</v>
      </c>
      <c r="GP203" s="29"/>
    </row>
    <row r="204" spans="1:198" s="100" customFormat="1" hidden="1" outlineLevel="1">
      <c r="A204" s="111" t="s">
        <v>180</v>
      </c>
      <c r="B204" s="121" t="s">
        <v>240</v>
      </c>
      <c r="C204" s="113"/>
      <c r="D204" s="113"/>
      <c r="E204" s="113"/>
      <c r="F204" s="122">
        <f t="shared" si="42"/>
        <v>46972.490000000005</v>
      </c>
      <c r="G204" s="122">
        <f t="shared" si="42"/>
        <v>473848.13999999996</v>
      </c>
      <c r="H204" s="122">
        <f t="shared" si="42"/>
        <v>240393.17</v>
      </c>
      <c r="I204" s="122">
        <f t="shared" si="42"/>
        <v>85139.290000000008</v>
      </c>
      <c r="J204" s="122">
        <f t="shared" si="42"/>
        <v>220181.78</v>
      </c>
      <c r="K204" s="122">
        <f t="shared" si="42"/>
        <v>22467.64</v>
      </c>
      <c r="L204" s="122">
        <f t="shared" si="42"/>
        <v>644381.43999999994</v>
      </c>
      <c r="M204" s="122">
        <f t="shared" si="42"/>
        <v>0</v>
      </c>
      <c r="N204" s="122">
        <f t="shared" si="42"/>
        <v>0</v>
      </c>
      <c r="O204" s="122">
        <f t="shared" si="42"/>
        <v>0</v>
      </c>
      <c r="P204" s="122">
        <f t="shared" si="42"/>
        <v>0</v>
      </c>
      <c r="Q204" s="122">
        <f t="shared" si="42"/>
        <v>0</v>
      </c>
      <c r="R204" s="122">
        <f t="shared" si="42"/>
        <v>0</v>
      </c>
      <c r="S204" s="122">
        <f t="shared" si="42"/>
        <v>0</v>
      </c>
      <c r="T204" s="122">
        <f t="shared" si="42"/>
        <v>0</v>
      </c>
      <c r="U204" s="122">
        <f t="shared" si="42"/>
        <v>0</v>
      </c>
      <c r="V204" s="122">
        <f t="shared" si="43"/>
        <v>0</v>
      </c>
      <c r="W204" s="122">
        <f t="shared" si="43"/>
        <v>0</v>
      </c>
      <c r="X204" s="122">
        <f t="shared" si="43"/>
        <v>0</v>
      </c>
      <c r="Y204" s="122">
        <f t="shared" si="43"/>
        <v>0</v>
      </c>
      <c r="Z204" s="122">
        <f t="shared" si="43"/>
        <v>0</v>
      </c>
      <c r="AA204" s="122">
        <f t="shared" si="43"/>
        <v>6544.7699999999995</v>
      </c>
      <c r="AB204" s="122">
        <f t="shared" si="43"/>
        <v>0</v>
      </c>
      <c r="AC204" s="122">
        <f>SUMIF($E$9:$E$169,$A204,AC$9:AC$169)</f>
        <v>1739928.7200000002</v>
      </c>
      <c r="AD204" s="125"/>
      <c r="AE204" s="126"/>
      <c r="AF204" s="126"/>
      <c r="AG204" s="127">
        <f t="shared" si="21"/>
        <v>0</v>
      </c>
      <c r="GP204" s="29"/>
    </row>
    <row r="205" spans="1:198" s="100" customFormat="1" hidden="1" outlineLevel="1">
      <c r="A205" s="141" t="s">
        <v>241</v>
      </c>
      <c r="B205" s="142" t="s">
        <v>242</v>
      </c>
      <c r="C205" s="143"/>
      <c r="D205" s="143"/>
      <c r="E205" s="143"/>
      <c r="F205" s="122">
        <f t="shared" si="42"/>
        <v>187328.77000000002</v>
      </c>
      <c r="G205" s="122">
        <f t="shared" si="42"/>
        <v>1114196.31</v>
      </c>
      <c r="H205" s="122">
        <f t="shared" si="42"/>
        <v>368723.76</v>
      </c>
      <c r="I205" s="122">
        <f t="shared" si="42"/>
        <v>228644.91</v>
      </c>
      <c r="J205" s="122">
        <f t="shared" si="42"/>
        <v>1286126.3899999999</v>
      </c>
      <c r="K205" s="122">
        <f t="shared" si="42"/>
        <v>13094.150000000001</v>
      </c>
      <c r="L205" s="122">
        <f t="shared" si="42"/>
        <v>6892408.7300000004</v>
      </c>
      <c r="M205" s="122">
        <f t="shared" si="42"/>
        <v>0</v>
      </c>
      <c r="N205" s="122">
        <f t="shared" si="42"/>
        <v>0</v>
      </c>
      <c r="O205" s="122">
        <f t="shared" si="42"/>
        <v>0</v>
      </c>
      <c r="P205" s="122">
        <f t="shared" si="42"/>
        <v>0</v>
      </c>
      <c r="Q205" s="122">
        <f t="shared" si="42"/>
        <v>0</v>
      </c>
      <c r="R205" s="122">
        <f t="shared" si="42"/>
        <v>0</v>
      </c>
      <c r="S205" s="122">
        <f t="shared" si="42"/>
        <v>0</v>
      </c>
      <c r="T205" s="122">
        <f t="shared" si="42"/>
        <v>0</v>
      </c>
      <c r="U205" s="122">
        <f t="shared" si="42"/>
        <v>0</v>
      </c>
      <c r="V205" s="122">
        <f t="shared" si="43"/>
        <v>0</v>
      </c>
      <c r="W205" s="122">
        <f t="shared" si="43"/>
        <v>0</v>
      </c>
      <c r="X205" s="122">
        <f t="shared" si="43"/>
        <v>0</v>
      </c>
      <c r="Y205" s="122">
        <f t="shared" si="43"/>
        <v>0</v>
      </c>
      <c r="Z205" s="122">
        <f t="shared" si="43"/>
        <v>0</v>
      </c>
      <c r="AA205" s="122">
        <f t="shared" si="43"/>
        <v>10315.99</v>
      </c>
      <c r="AB205" s="122">
        <f t="shared" si="43"/>
        <v>3965720.68</v>
      </c>
      <c r="AC205" s="122">
        <f>SUMIF($E$9:$E$169,$A205,AC$9:AC$169)</f>
        <v>14066559.690000001</v>
      </c>
      <c r="AD205" s="125"/>
      <c r="AE205" s="126"/>
      <c r="AF205" s="126"/>
      <c r="AG205" s="127">
        <f t="shared" si="21"/>
        <v>0</v>
      </c>
      <c r="GP205" s="29"/>
    </row>
    <row r="206" spans="1:198" s="100" customFormat="1" hidden="1" outlineLevel="1">
      <c r="A206" s="133" t="s">
        <v>243</v>
      </c>
      <c r="B206" s="134" t="s">
        <v>244</v>
      </c>
      <c r="C206" s="135"/>
      <c r="D206" s="135"/>
      <c r="E206" s="135"/>
      <c r="F206" s="136">
        <f>F207+F211+F212+F218</f>
        <v>718258.12</v>
      </c>
      <c r="G206" s="140">
        <f t="shared" ref="G206:AC206" si="44">G207+G211+G212+G218</f>
        <v>6722272.4000000004</v>
      </c>
      <c r="H206" s="140">
        <f t="shared" si="44"/>
        <v>10475521.42</v>
      </c>
      <c r="I206" s="140">
        <f t="shared" si="44"/>
        <v>840950.1100000001</v>
      </c>
      <c r="J206" s="140">
        <f t="shared" si="44"/>
        <v>690520.79999999993</v>
      </c>
      <c r="K206" s="140">
        <f t="shared" si="44"/>
        <v>111883.55000000002</v>
      </c>
      <c r="L206" s="140">
        <f t="shared" si="44"/>
        <v>25530360.740000002</v>
      </c>
      <c r="M206" s="140">
        <f t="shared" si="44"/>
        <v>870891.22</v>
      </c>
      <c r="N206" s="140">
        <f t="shared" si="44"/>
        <v>2642594.94</v>
      </c>
      <c r="O206" s="140">
        <f t="shared" si="44"/>
        <v>870891.22</v>
      </c>
      <c r="P206" s="140">
        <f t="shared" si="44"/>
        <v>1592703.14</v>
      </c>
      <c r="Q206" s="140">
        <f t="shared" si="44"/>
        <v>1695880.02</v>
      </c>
      <c r="R206" s="140">
        <f t="shared" si="44"/>
        <v>0</v>
      </c>
      <c r="S206" s="140">
        <f t="shared" si="44"/>
        <v>2598877.66</v>
      </c>
      <c r="T206" s="140">
        <f t="shared" si="44"/>
        <v>465171.5</v>
      </c>
      <c r="U206" s="140">
        <f t="shared" si="44"/>
        <v>7189158.3099999996</v>
      </c>
      <c r="V206" s="140">
        <f t="shared" si="44"/>
        <v>522239.09</v>
      </c>
      <c r="W206" s="140">
        <f t="shared" si="44"/>
        <v>509822.15</v>
      </c>
      <c r="X206" s="140">
        <f t="shared" si="44"/>
        <v>646600.79</v>
      </c>
      <c r="Y206" s="140">
        <f t="shared" si="44"/>
        <v>19589.46</v>
      </c>
      <c r="Z206" s="140">
        <f t="shared" si="44"/>
        <v>3916523.08</v>
      </c>
      <c r="AA206" s="140">
        <f t="shared" si="44"/>
        <v>41314.44</v>
      </c>
      <c r="AB206" s="140">
        <f t="shared" si="44"/>
        <v>9152.82</v>
      </c>
      <c r="AC206" s="140">
        <f t="shared" si="44"/>
        <v>68681176.979999989</v>
      </c>
      <c r="AD206" s="137">
        <f>AD207+AD211+AD212+AD218</f>
        <v>0</v>
      </c>
      <c r="AE206" s="138">
        <f t="shared" ref="AE206:AF206" si="45">AE207+AE211+AE212+AE218</f>
        <v>0</v>
      </c>
      <c r="AF206" s="138">
        <f t="shared" si="45"/>
        <v>0</v>
      </c>
      <c r="AG206" s="127">
        <f t="shared" si="21"/>
        <v>0</v>
      </c>
      <c r="GP206" s="29"/>
    </row>
    <row r="207" spans="1:198" s="100" customFormat="1" hidden="1" outlineLevel="1">
      <c r="A207" s="133" t="s">
        <v>245</v>
      </c>
      <c r="B207" s="134" t="s">
        <v>246</v>
      </c>
      <c r="C207" s="135"/>
      <c r="D207" s="135"/>
      <c r="E207" s="135"/>
      <c r="F207" s="136">
        <f>F208+F209+F210</f>
        <v>0</v>
      </c>
      <c r="G207" s="140">
        <f t="shared" ref="G207:AC207" si="46">G208+G209+G210</f>
        <v>41485.57</v>
      </c>
      <c r="H207" s="140">
        <f t="shared" si="46"/>
        <v>1131.06</v>
      </c>
      <c r="I207" s="140">
        <f t="shared" si="46"/>
        <v>0</v>
      </c>
      <c r="J207" s="140">
        <f t="shared" si="46"/>
        <v>9008.48</v>
      </c>
      <c r="K207" s="140">
        <f t="shared" si="46"/>
        <v>0</v>
      </c>
      <c r="L207" s="140">
        <f t="shared" si="46"/>
        <v>618540.54999999993</v>
      </c>
      <c r="M207" s="140">
        <f t="shared" si="46"/>
        <v>0</v>
      </c>
      <c r="N207" s="140">
        <f t="shared" si="46"/>
        <v>0</v>
      </c>
      <c r="O207" s="140">
        <f t="shared" si="46"/>
        <v>0</v>
      </c>
      <c r="P207" s="140">
        <f t="shared" si="46"/>
        <v>0</v>
      </c>
      <c r="Q207" s="140">
        <f t="shared" si="46"/>
        <v>0</v>
      </c>
      <c r="R207" s="140">
        <f t="shared" si="46"/>
        <v>0</v>
      </c>
      <c r="S207" s="140">
        <f t="shared" si="46"/>
        <v>0</v>
      </c>
      <c r="T207" s="140">
        <f t="shared" si="46"/>
        <v>0</v>
      </c>
      <c r="U207" s="140">
        <f t="shared" si="46"/>
        <v>0</v>
      </c>
      <c r="V207" s="140">
        <f t="shared" si="46"/>
        <v>0</v>
      </c>
      <c r="W207" s="140">
        <f t="shared" si="46"/>
        <v>0</v>
      </c>
      <c r="X207" s="140">
        <f t="shared" si="46"/>
        <v>0</v>
      </c>
      <c r="Y207" s="140">
        <f t="shared" si="46"/>
        <v>0</v>
      </c>
      <c r="Z207" s="140">
        <f t="shared" si="46"/>
        <v>0</v>
      </c>
      <c r="AA207" s="140">
        <f t="shared" si="46"/>
        <v>0</v>
      </c>
      <c r="AB207" s="140">
        <f t="shared" si="46"/>
        <v>0</v>
      </c>
      <c r="AC207" s="140">
        <f t="shared" si="46"/>
        <v>670165.65999999992</v>
      </c>
      <c r="AD207" s="144">
        <f>AD208+AD209+AD210</f>
        <v>0</v>
      </c>
      <c r="AE207" s="138">
        <f t="shared" ref="AE207:AG207" si="47">AE208+AE209+AE210</f>
        <v>0</v>
      </c>
      <c r="AF207" s="138">
        <f t="shared" si="47"/>
        <v>0</v>
      </c>
      <c r="AG207" s="145">
        <f t="shared" si="47"/>
        <v>0</v>
      </c>
      <c r="GP207" s="29"/>
    </row>
    <row r="208" spans="1:198" s="100" customFormat="1" hidden="1" outlineLevel="1">
      <c r="A208" s="111" t="s">
        <v>178</v>
      </c>
      <c r="B208" s="121" t="s">
        <v>247</v>
      </c>
      <c r="C208" s="113"/>
      <c r="D208" s="113"/>
      <c r="E208" s="113"/>
      <c r="F208" s="122">
        <f t="shared" ref="F208:U211" si="48">SUMIF($E$9:$E$169,$A208,F$9:F$169)</f>
        <v>0</v>
      </c>
      <c r="G208" s="122">
        <f t="shared" si="48"/>
        <v>0</v>
      </c>
      <c r="H208" s="122">
        <f t="shared" si="48"/>
        <v>0</v>
      </c>
      <c r="I208" s="122">
        <f t="shared" si="48"/>
        <v>0</v>
      </c>
      <c r="J208" s="122">
        <f t="shared" si="48"/>
        <v>0</v>
      </c>
      <c r="K208" s="122">
        <f t="shared" si="48"/>
        <v>0</v>
      </c>
      <c r="L208" s="122">
        <f t="shared" si="48"/>
        <v>615248.78999999992</v>
      </c>
      <c r="M208" s="122">
        <f t="shared" si="48"/>
        <v>0</v>
      </c>
      <c r="N208" s="122">
        <f t="shared" si="48"/>
        <v>0</v>
      </c>
      <c r="O208" s="122">
        <f t="shared" si="48"/>
        <v>0</v>
      </c>
      <c r="P208" s="122">
        <f t="shared" si="48"/>
        <v>0</v>
      </c>
      <c r="Q208" s="122">
        <f t="shared" si="48"/>
        <v>0</v>
      </c>
      <c r="R208" s="122">
        <f t="shared" si="48"/>
        <v>0</v>
      </c>
      <c r="S208" s="122">
        <f t="shared" si="48"/>
        <v>0</v>
      </c>
      <c r="T208" s="122">
        <f t="shared" si="48"/>
        <v>0</v>
      </c>
      <c r="U208" s="122">
        <f t="shared" si="48"/>
        <v>0</v>
      </c>
      <c r="V208" s="122">
        <f t="shared" ref="V208:AB211" si="49">SUMIF($E$9:$E$169,$A208,V$9:V$169)</f>
        <v>0</v>
      </c>
      <c r="W208" s="122">
        <f t="shared" si="49"/>
        <v>0</v>
      </c>
      <c r="X208" s="122">
        <f t="shared" si="49"/>
        <v>0</v>
      </c>
      <c r="Y208" s="122">
        <f t="shared" si="49"/>
        <v>0</v>
      </c>
      <c r="Z208" s="122">
        <f t="shared" si="49"/>
        <v>0</v>
      </c>
      <c r="AA208" s="122">
        <f t="shared" si="49"/>
        <v>0</v>
      </c>
      <c r="AB208" s="122">
        <f t="shared" si="49"/>
        <v>0</v>
      </c>
      <c r="AC208" s="122">
        <f>SUMIF($E$9:$E$169,$A208,AC$9:AC$169)</f>
        <v>615248.78999999992</v>
      </c>
      <c r="AD208" s="125"/>
      <c r="AE208" s="126"/>
      <c r="AF208" s="126"/>
      <c r="AG208" s="127">
        <f t="shared" si="21"/>
        <v>0</v>
      </c>
      <c r="GP208" s="29"/>
    </row>
    <row r="209" spans="1:198" s="100" customFormat="1" hidden="1" outlineLevel="1">
      <c r="A209" s="111" t="s">
        <v>248</v>
      </c>
      <c r="B209" s="121" t="s">
        <v>249</v>
      </c>
      <c r="C209" s="113"/>
      <c r="D209" s="113"/>
      <c r="E209" s="113"/>
      <c r="F209" s="122">
        <f t="shared" si="48"/>
        <v>0</v>
      </c>
      <c r="G209" s="122">
        <f t="shared" si="48"/>
        <v>0</v>
      </c>
      <c r="H209" s="122">
        <f t="shared" si="48"/>
        <v>0</v>
      </c>
      <c r="I209" s="122">
        <f t="shared" si="48"/>
        <v>0</v>
      </c>
      <c r="J209" s="122">
        <f t="shared" si="48"/>
        <v>0</v>
      </c>
      <c r="K209" s="122">
        <f t="shared" si="48"/>
        <v>0</v>
      </c>
      <c r="L209" s="122">
        <f t="shared" si="48"/>
        <v>0</v>
      </c>
      <c r="M209" s="122">
        <f t="shared" si="48"/>
        <v>0</v>
      </c>
      <c r="N209" s="122">
        <f t="shared" si="48"/>
        <v>0</v>
      </c>
      <c r="O209" s="122">
        <f t="shared" si="48"/>
        <v>0</v>
      </c>
      <c r="P209" s="122">
        <f t="shared" si="48"/>
        <v>0</v>
      </c>
      <c r="Q209" s="122">
        <f t="shared" si="48"/>
        <v>0</v>
      </c>
      <c r="R209" s="122">
        <f t="shared" si="48"/>
        <v>0</v>
      </c>
      <c r="S209" s="122">
        <f t="shared" si="48"/>
        <v>0</v>
      </c>
      <c r="T209" s="122">
        <f t="shared" si="48"/>
        <v>0</v>
      </c>
      <c r="U209" s="122">
        <f t="shared" si="48"/>
        <v>0</v>
      </c>
      <c r="V209" s="122">
        <f t="shared" si="49"/>
        <v>0</v>
      </c>
      <c r="W209" s="122">
        <f t="shared" si="49"/>
        <v>0</v>
      </c>
      <c r="X209" s="122">
        <f t="shared" si="49"/>
        <v>0</v>
      </c>
      <c r="Y209" s="122">
        <f t="shared" si="49"/>
        <v>0</v>
      </c>
      <c r="Z209" s="122">
        <f t="shared" si="49"/>
        <v>0</v>
      </c>
      <c r="AA209" s="122">
        <f t="shared" si="49"/>
        <v>0</v>
      </c>
      <c r="AB209" s="122">
        <f t="shared" si="49"/>
        <v>0</v>
      </c>
      <c r="AC209" s="122">
        <f>SUMIF($E$9:$E$169,$A209,AC$9:AC$169)</f>
        <v>0</v>
      </c>
      <c r="AD209" s="125"/>
      <c r="AE209" s="126"/>
      <c r="AF209" s="126"/>
      <c r="AG209" s="127">
        <f t="shared" si="21"/>
        <v>0</v>
      </c>
      <c r="GP209" s="29"/>
    </row>
    <row r="210" spans="1:198" s="100" customFormat="1" hidden="1" outlineLevel="1">
      <c r="A210" s="111" t="s">
        <v>250</v>
      </c>
      <c r="B210" s="121" t="s">
        <v>251</v>
      </c>
      <c r="C210" s="113"/>
      <c r="D210" s="113"/>
      <c r="E210" s="113"/>
      <c r="F210" s="122">
        <f t="shared" si="48"/>
        <v>0</v>
      </c>
      <c r="G210" s="122">
        <f t="shared" si="48"/>
        <v>41485.57</v>
      </c>
      <c r="H210" s="122">
        <f t="shared" si="48"/>
        <v>1131.06</v>
      </c>
      <c r="I210" s="122">
        <f t="shared" si="48"/>
        <v>0</v>
      </c>
      <c r="J210" s="122">
        <f t="shared" si="48"/>
        <v>9008.48</v>
      </c>
      <c r="K210" s="122">
        <f t="shared" si="48"/>
        <v>0</v>
      </c>
      <c r="L210" s="122">
        <f t="shared" si="48"/>
        <v>3291.76</v>
      </c>
      <c r="M210" s="122">
        <f t="shared" si="48"/>
        <v>0</v>
      </c>
      <c r="N210" s="122">
        <f t="shared" si="48"/>
        <v>0</v>
      </c>
      <c r="O210" s="122">
        <f t="shared" si="48"/>
        <v>0</v>
      </c>
      <c r="P210" s="122">
        <f t="shared" si="48"/>
        <v>0</v>
      </c>
      <c r="Q210" s="122">
        <f t="shared" si="48"/>
        <v>0</v>
      </c>
      <c r="R210" s="122">
        <f t="shared" si="48"/>
        <v>0</v>
      </c>
      <c r="S210" s="122">
        <f t="shared" si="48"/>
        <v>0</v>
      </c>
      <c r="T210" s="122">
        <f t="shared" si="48"/>
        <v>0</v>
      </c>
      <c r="U210" s="122">
        <f t="shared" si="48"/>
        <v>0</v>
      </c>
      <c r="V210" s="122">
        <f t="shared" si="49"/>
        <v>0</v>
      </c>
      <c r="W210" s="122">
        <f t="shared" si="49"/>
        <v>0</v>
      </c>
      <c r="X210" s="122">
        <f t="shared" si="49"/>
        <v>0</v>
      </c>
      <c r="Y210" s="122">
        <f t="shared" si="49"/>
        <v>0</v>
      </c>
      <c r="Z210" s="122">
        <f t="shared" si="49"/>
        <v>0</v>
      </c>
      <c r="AA210" s="122">
        <f t="shared" si="49"/>
        <v>0</v>
      </c>
      <c r="AB210" s="122">
        <f t="shared" si="49"/>
        <v>0</v>
      </c>
      <c r="AC210" s="122">
        <f>SUMIF($E$9:$E$169,$A210,AC$9:AC$169)</f>
        <v>54916.869999999995</v>
      </c>
      <c r="AD210" s="125"/>
      <c r="AE210" s="126"/>
      <c r="AF210" s="126"/>
      <c r="AG210" s="127">
        <f t="shared" si="21"/>
        <v>0</v>
      </c>
      <c r="GP210" s="29"/>
    </row>
    <row r="211" spans="1:198" s="100" customFormat="1" hidden="1" outlineLevel="1">
      <c r="A211" s="141" t="s">
        <v>252</v>
      </c>
      <c r="B211" s="142" t="s">
        <v>253</v>
      </c>
      <c r="C211" s="143"/>
      <c r="D211" s="143"/>
      <c r="E211" s="143"/>
      <c r="F211" s="122">
        <f t="shared" si="48"/>
        <v>66673.509999999995</v>
      </c>
      <c r="G211" s="122">
        <f t="shared" si="48"/>
        <v>210812.32</v>
      </c>
      <c r="H211" s="122">
        <f t="shared" si="48"/>
        <v>80955</v>
      </c>
      <c r="I211" s="122">
        <f t="shared" si="48"/>
        <v>18029</v>
      </c>
      <c r="J211" s="122">
        <f t="shared" si="48"/>
        <v>84889.8</v>
      </c>
      <c r="K211" s="122">
        <f t="shared" si="48"/>
        <v>0</v>
      </c>
      <c r="L211" s="122">
        <f t="shared" si="48"/>
        <v>312057.73</v>
      </c>
      <c r="M211" s="122">
        <f t="shared" si="48"/>
        <v>0</v>
      </c>
      <c r="N211" s="122">
        <f t="shared" si="48"/>
        <v>0</v>
      </c>
      <c r="O211" s="122">
        <f t="shared" si="48"/>
        <v>0</v>
      </c>
      <c r="P211" s="122">
        <f t="shared" si="48"/>
        <v>0</v>
      </c>
      <c r="Q211" s="122">
        <f t="shared" si="48"/>
        <v>0</v>
      </c>
      <c r="R211" s="122">
        <f t="shared" si="48"/>
        <v>0</v>
      </c>
      <c r="S211" s="122">
        <f t="shared" si="48"/>
        <v>0</v>
      </c>
      <c r="T211" s="122">
        <f t="shared" si="48"/>
        <v>0</v>
      </c>
      <c r="U211" s="122">
        <f t="shared" si="48"/>
        <v>0</v>
      </c>
      <c r="V211" s="122">
        <f t="shared" si="49"/>
        <v>0</v>
      </c>
      <c r="W211" s="122">
        <f t="shared" si="49"/>
        <v>0</v>
      </c>
      <c r="X211" s="122">
        <f t="shared" si="49"/>
        <v>0</v>
      </c>
      <c r="Y211" s="122">
        <f t="shared" si="49"/>
        <v>0</v>
      </c>
      <c r="Z211" s="122">
        <f t="shared" si="49"/>
        <v>0</v>
      </c>
      <c r="AA211" s="122">
        <f t="shared" si="49"/>
        <v>0</v>
      </c>
      <c r="AB211" s="122">
        <f t="shared" si="49"/>
        <v>0</v>
      </c>
      <c r="AC211" s="122">
        <f>SUMIF($E$9:$E$169,$A211,AC$9:AC$169)</f>
        <v>773417.36</v>
      </c>
      <c r="AD211" s="125"/>
      <c r="AE211" s="126"/>
      <c r="AF211" s="126"/>
      <c r="AG211" s="127">
        <f t="shared" si="21"/>
        <v>0</v>
      </c>
      <c r="GP211" s="29"/>
    </row>
    <row r="212" spans="1:198" s="100" customFormat="1" hidden="1" outlineLevel="1">
      <c r="A212" s="133" t="s">
        <v>254</v>
      </c>
      <c r="B212" s="134" t="s">
        <v>255</v>
      </c>
      <c r="C212" s="135"/>
      <c r="D212" s="135"/>
      <c r="E212" s="135"/>
      <c r="F212" s="136">
        <f>F213+F214+F215+F216+F217</f>
        <v>640708.73</v>
      </c>
      <c r="G212" s="140">
        <f t="shared" ref="G212:AC212" si="50">G213+G214+G215+G216+G217</f>
        <v>6375317.3100000005</v>
      </c>
      <c r="H212" s="140">
        <f t="shared" si="50"/>
        <v>10374163.459999999</v>
      </c>
      <c r="I212" s="140">
        <f t="shared" si="50"/>
        <v>811362.12000000011</v>
      </c>
      <c r="J212" s="140">
        <f t="shared" si="50"/>
        <v>564427.29999999993</v>
      </c>
      <c r="K212" s="140">
        <f t="shared" si="50"/>
        <v>111792.36000000002</v>
      </c>
      <c r="L212" s="140">
        <f t="shared" si="50"/>
        <v>24555465.740000002</v>
      </c>
      <c r="M212" s="140">
        <f t="shared" si="50"/>
        <v>870891.22</v>
      </c>
      <c r="N212" s="140">
        <f t="shared" si="50"/>
        <v>2642594.94</v>
      </c>
      <c r="O212" s="140">
        <f t="shared" si="50"/>
        <v>870891.22</v>
      </c>
      <c r="P212" s="140">
        <f t="shared" si="50"/>
        <v>1592703.14</v>
      </c>
      <c r="Q212" s="140">
        <f t="shared" si="50"/>
        <v>1695880.02</v>
      </c>
      <c r="R212" s="140">
        <f t="shared" si="50"/>
        <v>0</v>
      </c>
      <c r="S212" s="140">
        <f t="shared" si="50"/>
        <v>2598877.66</v>
      </c>
      <c r="T212" s="140">
        <f t="shared" si="50"/>
        <v>465171.5</v>
      </c>
      <c r="U212" s="140">
        <f t="shared" si="50"/>
        <v>7189158.3099999996</v>
      </c>
      <c r="V212" s="140">
        <f t="shared" si="50"/>
        <v>522239.09</v>
      </c>
      <c r="W212" s="140">
        <f t="shared" si="50"/>
        <v>509822.15</v>
      </c>
      <c r="X212" s="140">
        <f t="shared" si="50"/>
        <v>646589.83000000007</v>
      </c>
      <c r="Y212" s="140">
        <f t="shared" si="50"/>
        <v>19589.46</v>
      </c>
      <c r="Z212" s="140">
        <f t="shared" si="50"/>
        <v>3916523.08</v>
      </c>
      <c r="AA212" s="140">
        <f t="shared" si="50"/>
        <v>41232.200000000004</v>
      </c>
      <c r="AB212" s="140">
        <f t="shared" si="50"/>
        <v>9152.82</v>
      </c>
      <c r="AC212" s="140">
        <f t="shared" si="50"/>
        <v>67024553.659999996</v>
      </c>
      <c r="AD212" s="137">
        <f>AD213+AD214+AD215+AD216+AD217</f>
        <v>0</v>
      </c>
      <c r="AE212" s="138">
        <f t="shared" ref="AE212:AF212" si="51">AE213+AE214+AE215+AE216+AE217</f>
        <v>0</v>
      </c>
      <c r="AF212" s="138">
        <f t="shared" si="51"/>
        <v>0</v>
      </c>
      <c r="AG212" s="127">
        <f t="shared" si="21"/>
        <v>0</v>
      </c>
      <c r="GP212" s="29"/>
    </row>
    <row r="213" spans="1:198" s="100" customFormat="1" hidden="1" outlineLevel="1">
      <c r="A213" s="111" t="s">
        <v>181</v>
      </c>
      <c r="B213" s="121" t="s">
        <v>256</v>
      </c>
      <c r="C213" s="113"/>
      <c r="D213" s="113"/>
      <c r="E213" s="113"/>
      <c r="F213" s="122">
        <f t="shared" ref="F213:U218" si="52">SUMIF($E$9:$E$169,$A213,F$9:F$169)</f>
        <v>273838.21999999997</v>
      </c>
      <c r="G213" s="122">
        <f t="shared" si="52"/>
        <v>913850.86999999976</v>
      </c>
      <c r="H213" s="122">
        <f t="shared" si="52"/>
        <v>252464.37999999998</v>
      </c>
      <c r="I213" s="122">
        <f t="shared" si="52"/>
        <v>284798.16000000009</v>
      </c>
      <c r="J213" s="122">
        <f t="shared" si="52"/>
        <v>195697.39999999997</v>
      </c>
      <c r="K213" s="122">
        <f t="shared" si="52"/>
        <v>25628.249999999996</v>
      </c>
      <c r="L213" s="122">
        <f t="shared" si="52"/>
        <v>1106741.8500000003</v>
      </c>
      <c r="M213" s="122">
        <f t="shared" si="52"/>
        <v>0</v>
      </c>
      <c r="N213" s="122">
        <f t="shared" si="52"/>
        <v>0</v>
      </c>
      <c r="O213" s="122">
        <f t="shared" si="52"/>
        <v>0</v>
      </c>
      <c r="P213" s="122">
        <f t="shared" si="52"/>
        <v>0</v>
      </c>
      <c r="Q213" s="122">
        <f t="shared" si="52"/>
        <v>0</v>
      </c>
      <c r="R213" s="122">
        <f t="shared" si="52"/>
        <v>0</v>
      </c>
      <c r="S213" s="122">
        <f t="shared" si="52"/>
        <v>0</v>
      </c>
      <c r="T213" s="122">
        <f t="shared" si="52"/>
        <v>0</v>
      </c>
      <c r="U213" s="122">
        <f t="shared" si="52"/>
        <v>0</v>
      </c>
      <c r="V213" s="122">
        <f t="shared" ref="V213:AC218" si="53">SUMIF($E$9:$E$169,$A213,V$9:V$169)</f>
        <v>0</v>
      </c>
      <c r="W213" s="122">
        <f t="shared" si="53"/>
        <v>0</v>
      </c>
      <c r="X213" s="122">
        <f t="shared" si="53"/>
        <v>0</v>
      </c>
      <c r="Y213" s="122">
        <f t="shared" si="53"/>
        <v>0</v>
      </c>
      <c r="Z213" s="122">
        <f t="shared" si="53"/>
        <v>0</v>
      </c>
      <c r="AA213" s="122">
        <f t="shared" si="53"/>
        <v>2773.16</v>
      </c>
      <c r="AB213" s="122">
        <f t="shared" si="53"/>
        <v>0</v>
      </c>
      <c r="AC213" s="122">
        <f t="shared" si="53"/>
        <v>3055792.2900000005</v>
      </c>
      <c r="AD213" s="125"/>
      <c r="AE213" s="126"/>
      <c r="AF213" s="126"/>
      <c r="AG213" s="127">
        <f t="shared" si="21"/>
        <v>0</v>
      </c>
      <c r="GP213" s="29"/>
    </row>
    <row r="214" spans="1:198" s="100" customFormat="1" hidden="1" outlineLevel="1">
      <c r="A214" s="111" t="s">
        <v>257</v>
      </c>
      <c r="B214" s="121" t="s">
        <v>258</v>
      </c>
      <c r="C214" s="113"/>
      <c r="D214" s="113"/>
      <c r="E214" s="113"/>
      <c r="F214" s="122">
        <f t="shared" si="52"/>
        <v>9547.7900000000009</v>
      </c>
      <c r="G214" s="122">
        <f t="shared" si="52"/>
        <v>47956</v>
      </c>
      <c r="H214" s="122">
        <f t="shared" si="52"/>
        <v>9847.51</v>
      </c>
      <c r="I214" s="122">
        <f t="shared" si="52"/>
        <v>8167.45</v>
      </c>
      <c r="J214" s="122">
        <f t="shared" si="52"/>
        <v>9816.6099999999988</v>
      </c>
      <c r="K214" s="122">
        <f t="shared" si="52"/>
        <v>1067.19</v>
      </c>
      <c r="L214" s="122">
        <f t="shared" si="52"/>
        <v>47651.93</v>
      </c>
      <c r="M214" s="122">
        <f t="shared" si="52"/>
        <v>0</v>
      </c>
      <c r="N214" s="122">
        <f t="shared" si="52"/>
        <v>0</v>
      </c>
      <c r="O214" s="122">
        <f t="shared" si="52"/>
        <v>0</v>
      </c>
      <c r="P214" s="122">
        <f t="shared" si="52"/>
        <v>0</v>
      </c>
      <c r="Q214" s="122">
        <f t="shared" si="52"/>
        <v>0</v>
      </c>
      <c r="R214" s="122">
        <f t="shared" si="52"/>
        <v>0</v>
      </c>
      <c r="S214" s="122">
        <f t="shared" si="52"/>
        <v>0</v>
      </c>
      <c r="T214" s="122">
        <f t="shared" si="52"/>
        <v>0</v>
      </c>
      <c r="U214" s="122">
        <f t="shared" si="52"/>
        <v>0</v>
      </c>
      <c r="V214" s="122">
        <f t="shared" si="53"/>
        <v>0</v>
      </c>
      <c r="W214" s="122">
        <f t="shared" si="53"/>
        <v>0</v>
      </c>
      <c r="X214" s="122">
        <f t="shared" si="53"/>
        <v>0</v>
      </c>
      <c r="Y214" s="122">
        <f t="shared" si="53"/>
        <v>0</v>
      </c>
      <c r="Z214" s="122">
        <f t="shared" si="53"/>
        <v>0</v>
      </c>
      <c r="AA214" s="122">
        <f t="shared" si="53"/>
        <v>1682.82</v>
      </c>
      <c r="AB214" s="122">
        <f t="shared" si="53"/>
        <v>0</v>
      </c>
      <c r="AC214" s="122">
        <f t="shared" si="53"/>
        <v>135737.29999999999</v>
      </c>
      <c r="AD214" s="125"/>
      <c r="AE214" s="126"/>
      <c r="AF214" s="126"/>
      <c r="AG214" s="127">
        <f t="shared" si="21"/>
        <v>0</v>
      </c>
      <c r="GP214" s="29"/>
    </row>
    <row r="215" spans="1:198" s="100" customFormat="1" hidden="1" outlineLevel="1">
      <c r="A215" s="111" t="s">
        <v>259</v>
      </c>
      <c r="B215" s="121" t="s">
        <v>260</v>
      </c>
      <c r="C215" s="113"/>
      <c r="D215" s="113"/>
      <c r="E215" s="113"/>
      <c r="F215" s="122">
        <f t="shared" si="52"/>
        <v>263877.97000000003</v>
      </c>
      <c r="G215" s="122">
        <f t="shared" si="52"/>
        <v>1385293.06</v>
      </c>
      <c r="H215" s="122">
        <f t="shared" si="52"/>
        <v>397298.83000000007</v>
      </c>
      <c r="I215" s="122">
        <f t="shared" si="52"/>
        <v>283405.57</v>
      </c>
      <c r="J215" s="122">
        <f t="shared" si="52"/>
        <v>204369.03</v>
      </c>
      <c r="K215" s="122">
        <f t="shared" si="52"/>
        <v>10942.72</v>
      </c>
      <c r="L215" s="122">
        <f t="shared" si="52"/>
        <v>2195230.2999999998</v>
      </c>
      <c r="M215" s="122">
        <f t="shared" si="52"/>
        <v>0</v>
      </c>
      <c r="N215" s="122">
        <f t="shared" si="52"/>
        <v>0</v>
      </c>
      <c r="O215" s="122">
        <f t="shared" si="52"/>
        <v>0</v>
      </c>
      <c r="P215" s="122">
        <f t="shared" si="52"/>
        <v>0</v>
      </c>
      <c r="Q215" s="122">
        <f t="shared" si="52"/>
        <v>0</v>
      </c>
      <c r="R215" s="122">
        <f t="shared" si="52"/>
        <v>0</v>
      </c>
      <c r="S215" s="122">
        <f t="shared" si="52"/>
        <v>0</v>
      </c>
      <c r="T215" s="122">
        <f t="shared" si="52"/>
        <v>0</v>
      </c>
      <c r="U215" s="122">
        <f t="shared" si="52"/>
        <v>0</v>
      </c>
      <c r="V215" s="122">
        <f t="shared" si="53"/>
        <v>0</v>
      </c>
      <c r="W215" s="122">
        <f t="shared" si="53"/>
        <v>0</v>
      </c>
      <c r="X215" s="122">
        <f t="shared" si="53"/>
        <v>0</v>
      </c>
      <c r="Y215" s="122">
        <f t="shared" si="53"/>
        <v>0</v>
      </c>
      <c r="Z215" s="122">
        <f t="shared" si="53"/>
        <v>0</v>
      </c>
      <c r="AA215" s="122">
        <f t="shared" si="53"/>
        <v>12564.7</v>
      </c>
      <c r="AB215" s="122">
        <f t="shared" si="53"/>
        <v>0</v>
      </c>
      <c r="AC215" s="122">
        <f t="shared" si="53"/>
        <v>4752982.18</v>
      </c>
      <c r="AD215" s="125"/>
      <c r="AE215" s="126"/>
      <c r="AF215" s="126"/>
      <c r="AG215" s="127">
        <f t="shared" si="21"/>
        <v>0</v>
      </c>
      <c r="GP215" s="29"/>
    </row>
    <row r="216" spans="1:198" s="100" customFormat="1" hidden="1" outlineLevel="1">
      <c r="A216" s="111" t="s">
        <v>261</v>
      </c>
      <c r="B216" s="121" t="s">
        <v>262</v>
      </c>
      <c r="C216" s="113"/>
      <c r="D216" s="113"/>
      <c r="E216" s="113"/>
      <c r="F216" s="122">
        <f t="shared" si="52"/>
        <v>7417.57</v>
      </c>
      <c r="G216" s="122">
        <f t="shared" si="52"/>
        <v>1010610.1699999999</v>
      </c>
      <c r="H216" s="122">
        <f t="shared" si="52"/>
        <v>9610393.3699999992</v>
      </c>
      <c r="I216" s="122">
        <f t="shared" si="52"/>
        <v>87352.68</v>
      </c>
      <c r="J216" s="122">
        <f t="shared" si="52"/>
        <v>69218.67</v>
      </c>
      <c r="K216" s="122">
        <f t="shared" si="52"/>
        <v>940.78</v>
      </c>
      <c r="L216" s="122">
        <f t="shared" si="52"/>
        <v>20946078.990000002</v>
      </c>
      <c r="M216" s="122">
        <f t="shared" si="52"/>
        <v>0</v>
      </c>
      <c r="N216" s="122">
        <f t="shared" si="52"/>
        <v>0</v>
      </c>
      <c r="O216" s="122">
        <f t="shared" si="52"/>
        <v>0</v>
      </c>
      <c r="P216" s="122">
        <f t="shared" si="52"/>
        <v>0</v>
      </c>
      <c r="Q216" s="122">
        <f t="shared" si="52"/>
        <v>0</v>
      </c>
      <c r="R216" s="122">
        <f t="shared" si="52"/>
        <v>0</v>
      </c>
      <c r="S216" s="122">
        <f t="shared" si="52"/>
        <v>0</v>
      </c>
      <c r="T216" s="122">
        <f t="shared" si="52"/>
        <v>0</v>
      </c>
      <c r="U216" s="122">
        <f t="shared" si="52"/>
        <v>0</v>
      </c>
      <c r="V216" s="122">
        <f t="shared" si="53"/>
        <v>0</v>
      </c>
      <c r="W216" s="122">
        <f t="shared" si="53"/>
        <v>0</v>
      </c>
      <c r="X216" s="122">
        <f t="shared" si="53"/>
        <v>0</v>
      </c>
      <c r="Y216" s="122">
        <f t="shared" si="53"/>
        <v>0</v>
      </c>
      <c r="Z216" s="122">
        <f t="shared" si="53"/>
        <v>0</v>
      </c>
      <c r="AA216" s="122">
        <f t="shared" si="53"/>
        <v>687.7</v>
      </c>
      <c r="AB216" s="122">
        <f t="shared" si="53"/>
        <v>0</v>
      </c>
      <c r="AC216" s="122">
        <f t="shared" si="53"/>
        <v>31732699.930000003</v>
      </c>
      <c r="AD216" s="125"/>
      <c r="AE216" s="126"/>
      <c r="AF216" s="126"/>
      <c r="AG216" s="127">
        <f t="shared" si="21"/>
        <v>0</v>
      </c>
      <c r="GP216" s="29"/>
    </row>
    <row r="217" spans="1:198" s="100" customFormat="1" hidden="1" outlineLevel="1">
      <c r="A217" s="111" t="s">
        <v>175</v>
      </c>
      <c r="B217" s="121" t="s">
        <v>263</v>
      </c>
      <c r="C217" s="113"/>
      <c r="D217" s="113"/>
      <c r="E217" s="113"/>
      <c r="F217" s="122">
        <f t="shared" si="52"/>
        <v>86027.18</v>
      </c>
      <c r="G217" s="122">
        <f t="shared" si="52"/>
        <v>3017607.2100000004</v>
      </c>
      <c r="H217" s="122">
        <f t="shared" si="52"/>
        <v>104159.37</v>
      </c>
      <c r="I217" s="122">
        <f t="shared" si="52"/>
        <v>147638.26</v>
      </c>
      <c r="J217" s="122">
        <f t="shared" si="52"/>
        <v>85325.59</v>
      </c>
      <c r="K217" s="122">
        <f t="shared" si="52"/>
        <v>73213.420000000013</v>
      </c>
      <c r="L217" s="122">
        <f t="shared" si="52"/>
        <v>259762.67</v>
      </c>
      <c r="M217" s="122">
        <f t="shared" si="52"/>
        <v>870891.22</v>
      </c>
      <c r="N217" s="122">
        <f t="shared" si="52"/>
        <v>2642594.94</v>
      </c>
      <c r="O217" s="122">
        <f t="shared" si="52"/>
        <v>870891.22</v>
      </c>
      <c r="P217" s="122">
        <f t="shared" si="52"/>
        <v>1592703.14</v>
      </c>
      <c r="Q217" s="122">
        <f t="shared" si="52"/>
        <v>1695880.02</v>
      </c>
      <c r="R217" s="122">
        <f t="shared" si="52"/>
        <v>0</v>
      </c>
      <c r="S217" s="122">
        <f t="shared" si="52"/>
        <v>2598877.66</v>
      </c>
      <c r="T217" s="122">
        <f t="shared" si="52"/>
        <v>465171.5</v>
      </c>
      <c r="U217" s="122">
        <f t="shared" si="52"/>
        <v>7189158.3099999996</v>
      </c>
      <c r="V217" s="122">
        <f t="shared" si="53"/>
        <v>522239.09</v>
      </c>
      <c r="W217" s="122">
        <f t="shared" si="53"/>
        <v>509822.15</v>
      </c>
      <c r="X217" s="122">
        <f t="shared" si="53"/>
        <v>646589.83000000007</v>
      </c>
      <c r="Y217" s="122">
        <f t="shared" si="53"/>
        <v>19589.46</v>
      </c>
      <c r="Z217" s="122">
        <f t="shared" si="53"/>
        <v>3916523.08</v>
      </c>
      <c r="AA217" s="122">
        <f t="shared" si="53"/>
        <v>23523.820000000003</v>
      </c>
      <c r="AB217" s="122">
        <f t="shared" si="53"/>
        <v>9152.82</v>
      </c>
      <c r="AC217" s="122">
        <f t="shared" si="53"/>
        <v>27347341.959999997</v>
      </c>
      <c r="AD217" s="125"/>
      <c r="AE217" s="126"/>
      <c r="AF217" s="126"/>
      <c r="AG217" s="127">
        <f t="shared" si="21"/>
        <v>0</v>
      </c>
      <c r="GP217" s="29"/>
    </row>
    <row r="218" spans="1:198" s="100" customFormat="1" hidden="1" outlineLevel="1">
      <c r="A218" s="141" t="s">
        <v>264</v>
      </c>
      <c r="B218" s="142" t="s">
        <v>265</v>
      </c>
      <c r="C218" s="143"/>
      <c r="D218" s="143"/>
      <c r="E218" s="143"/>
      <c r="F218" s="122">
        <f t="shared" si="52"/>
        <v>10875.88</v>
      </c>
      <c r="G218" s="122">
        <f t="shared" si="52"/>
        <v>94657.200000000012</v>
      </c>
      <c r="H218" s="122">
        <f t="shared" si="52"/>
        <v>19271.899999999998</v>
      </c>
      <c r="I218" s="122">
        <f t="shared" si="52"/>
        <v>11558.990000000002</v>
      </c>
      <c r="J218" s="122">
        <f t="shared" si="52"/>
        <v>32195.22</v>
      </c>
      <c r="K218" s="122">
        <f t="shared" si="52"/>
        <v>91.19</v>
      </c>
      <c r="L218" s="122">
        <f t="shared" si="52"/>
        <v>44296.72</v>
      </c>
      <c r="M218" s="122">
        <f t="shared" si="52"/>
        <v>0</v>
      </c>
      <c r="N218" s="122">
        <f t="shared" si="52"/>
        <v>0</v>
      </c>
      <c r="O218" s="122">
        <f t="shared" si="52"/>
        <v>0</v>
      </c>
      <c r="P218" s="122">
        <f t="shared" si="52"/>
        <v>0</v>
      </c>
      <c r="Q218" s="122">
        <f t="shared" si="52"/>
        <v>0</v>
      </c>
      <c r="R218" s="122">
        <f t="shared" si="52"/>
        <v>0</v>
      </c>
      <c r="S218" s="122">
        <f t="shared" si="52"/>
        <v>0</v>
      </c>
      <c r="T218" s="122">
        <f t="shared" si="52"/>
        <v>0</v>
      </c>
      <c r="U218" s="122">
        <f t="shared" si="52"/>
        <v>0</v>
      </c>
      <c r="V218" s="122">
        <f t="shared" si="53"/>
        <v>0</v>
      </c>
      <c r="W218" s="122">
        <f t="shared" si="53"/>
        <v>0</v>
      </c>
      <c r="X218" s="122">
        <f t="shared" si="53"/>
        <v>10.96</v>
      </c>
      <c r="Y218" s="122">
        <f t="shared" si="53"/>
        <v>0</v>
      </c>
      <c r="Z218" s="122">
        <f t="shared" si="53"/>
        <v>0</v>
      </c>
      <c r="AA218" s="122">
        <f t="shared" si="53"/>
        <v>82.24</v>
      </c>
      <c r="AB218" s="122">
        <f t="shared" si="53"/>
        <v>0</v>
      </c>
      <c r="AC218" s="122">
        <f t="shared" si="53"/>
        <v>213040.30000000002</v>
      </c>
      <c r="AD218" s="125"/>
      <c r="AE218" s="126"/>
      <c r="AF218" s="126"/>
      <c r="AG218" s="127">
        <f t="shared" si="21"/>
        <v>0</v>
      </c>
      <c r="GP218" s="29"/>
    </row>
    <row r="219" spans="1:198" s="100" customFormat="1" hidden="1" outlineLevel="1">
      <c r="A219" s="133" t="s">
        <v>266</v>
      </c>
      <c r="B219" s="134" t="s">
        <v>267</v>
      </c>
      <c r="C219" s="135"/>
      <c r="D219" s="135"/>
      <c r="E219" s="135"/>
      <c r="F219" s="136">
        <f>F220+F221</f>
        <v>167645.35</v>
      </c>
      <c r="G219" s="140">
        <f t="shared" ref="G219:AC219" si="54">G220+G221</f>
        <v>8466243.0399999991</v>
      </c>
      <c r="H219" s="140">
        <f t="shared" si="54"/>
        <v>36585.83</v>
      </c>
      <c r="I219" s="140">
        <f t="shared" si="54"/>
        <v>525774.30999999994</v>
      </c>
      <c r="J219" s="140">
        <f t="shared" si="54"/>
        <v>487423.46</v>
      </c>
      <c r="K219" s="140">
        <f t="shared" si="54"/>
        <v>11891.13</v>
      </c>
      <c r="L219" s="140">
        <f t="shared" si="54"/>
        <v>8285554.540000001</v>
      </c>
      <c r="M219" s="140">
        <f t="shared" si="54"/>
        <v>95699.27</v>
      </c>
      <c r="N219" s="140">
        <f t="shared" si="54"/>
        <v>1422810.37</v>
      </c>
      <c r="O219" s="140">
        <f t="shared" si="54"/>
        <v>381655.92000000004</v>
      </c>
      <c r="P219" s="140">
        <f t="shared" si="54"/>
        <v>114498.16</v>
      </c>
      <c r="Q219" s="140">
        <f t="shared" si="54"/>
        <v>14574.96</v>
      </c>
      <c r="R219" s="140">
        <f t="shared" si="54"/>
        <v>0</v>
      </c>
      <c r="S219" s="140">
        <f t="shared" si="54"/>
        <v>726476.4</v>
      </c>
      <c r="T219" s="140">
        <f t="shared" si="54"/>
        <v>0</v>
      </c>
      <c r="U219" s="140">
        <f t="shared" si="54"/>
        <v>0</v>
      </c>
      <c r="V219" s="140">
        <f t="shared" si="54"/>
        <v>0</v>
      </c>
      <c r="W219" s="140">
        <f t="shared" si="54"/>
        <v>0</v>
      </c>
      <c r="X219" s="140">
        <f t="shared" si="54"/>
        <v>0</v>
      </c>
      <c r="Y219" s="140">
        <f t="shared" si="54"/>
        <v>0</v>
      </c>
      <c r="Z219" s="140">
        <f t="shared" si="54"/>
        <v>0</v>
      </c>
      <c r="AA219" s="140">
        <f t="shared" si="54"/>
        <v>394474.68999999994</v>
      </c>
      <c r="AB219" s="140">
        <f t="shared" si="54"/>
        <v>0</v>
      </c>
      <c r="AC219" s="140">
        <f t="shared" si="54"/>
        <v>21131307.43</v>
      </c>
      <c r="AD219" s="137">
        <f>AD220+AD221</f>
        <v>0</v>
      </c>
      <c r="AE219" s="138">
        <f t="shared" ref="AE219:AF219" si="55">AE220+AE221</f>
        <v>0</v>
      </c>
      <c r="AF219" s="138">
        <f t="shared" si="55"/>
        <v>0</v>
      </c>
      <c r="AG219" s="127">
        <f t="shared" si="21"/>
        <v>0</v>
      </c>
      <c r="GP219" s="29"/>
    </row>
    <row r="220" spans="1:198" s="100" customFormat="1" hidden="1" outlineLevel="1">
      <c r="A220" s="111" t="s">
        <v>176</v>
      </c>
      <c r="B220" s="121" t="s">
        <v>268</v>
      </c>
      <c r="C220" s="113"/>
      <c r="D220" s="113"/>
      <c r="E220" s="113"/>
      <c r="F220" s="122">
        <f t="shared" ref="F220:U222" si="56">SUMIF($E$9:$E$169,$A220,F$9:F$169)</f>
        <v>167525.12</v>
      </c>
      <c r="G220" s="122">
        <f t="shared" si="56"/>
        <v>1950849.8699999999</v>
      </c>
      <c r="H220" s="122">
        <f t="shared" si="56"/>
        <v>34962</v>
      </c>
      <c r="I220" s="122">
        <f t="shared" si="56"/>
        <v>525681.36</v>
      </c>
      <c r="J220" s="122">
        <f t="shared" si="56"/>
        <v>487312.62</v>
      </c>
      <c r="K220" s="122">
        <f t="shared" si="56"/>
        <v>11876.22</v>
      </c>
      <c r="L220" s="122">
        <f t="shared" si="56"/>
        <v>1535425.27</v>
      </c>
      <c r="M220" s="122">
        <f t="shared" si="56"/>
        <v>95699.27</v>
      </c>
      <c r="N220" s="122">
        <f t="shared" si="56"/>
        <v>1422810.37</v>
      </c>
      <c r="O220" s="122">
        <f t="shared" si="56"/>
        <v>381610.39</v>
      </c>
      <c r="P220" s="122">
        <f t="shared" si="56"/>
        <v>114498.16</v>
      </c>
      <c r="Q220" s="122">
        <f t="shared" si="56"/>
        <v>14574.96</v>
      </c>
      <c r="R220" s="122">
        <f t="shared" si="56"/>
        <v>0</v>
      </c>
      <c r="S220" s="122">
        <f t="shared" si="56"/>
        <v>724853.9</v>
      </c>
      <c r="T220" s="122">
        <f t="shared" si="56"/>
        <v>0</v>
      </c>
      <c r="U220" s="122">
        <f t="shared" si="56"/>
        <v>0</v>
      </c>
      <c r="V220" s="122">
        <f t="shared" ref="V220:AB222" si="57">SUMIF($E$9:$E$169,$A220,V$9:V$169)</f>
        <v>0</v>
      </c>
      <c r="W220" s="122">
        <f t="shared" si="57"/>
        <v>0</v>
      </c>
      <c r="X220" s="122">
        <f t="shared" si="57"/>
        <v>0</v>
      </c>
      <c r="Y220" s="122">
        <f t="shared" si="57"/>
        <v>0</v>
      </c>
      <c r="Z220" s="122">
        <f t="shared" si="57"/>
        <v>0</v>
      </c>
      <c r="AA220" s="122">
        <f t="shared" si="57"/>
        <v>100665.22</v>
      </c>
      <c r="AB220" s="122">
        <f t="shared" si="57"/>
        <v>0</v>
      </c>
      <c r="AC220" s="122">
        <f>SUMIF($E$9:$E$169,$A220,AC$9:AC$169)</f>
        <v>7568344.7299999995</v>
      </c>
      <c r="AD220" s="125"/>
      <c r="AE220" s="126"/>
      <c r="AF220" s="126"/>
      <c r="AG220" s="127">
        <f t="shared" si="21"/>
        <v>0</v>
      </c>
      <c r="GP220" s="29"/>
    </row>
    <row r="221" spans="1:198" s="100" customFormat="1" hidden="1" outlineLevel="1">
      <c r="A221" s="111" t="s">
        <v>269</v>
      </c>
      <c r="B221" s="121" t="s">
        <v>270</v>
      </c>
      <c r="C221" s="113"/>
      <c r="D221" s="113"/>
      <c r="E221" s="113"/>
      <c r="F221" s="122">
        <f t="shared" si="56"/>
        <v>120.23</v>
      </c>
      <c r="G221" s="122">
        <f t="shared" si="56"/>
        <v>6515393.1699999999</v>
      </c>
      <c r="H221" s="122">
        <f t="shared" si="56"/>
        <v>1623.83</v>
      </c>
      <c r="I221" s="122">
        <f t="shared" si="56"/>
        <v>92.95</v>
      </c>
      <c r="J221" s="122">
        <f t="shared" si="56"/>
        <v>110.84</v>
      </c>
      <c r="K221" s="122">
        <f t="shared" si="56"/>
        <v>14.91</v>
      </c>
      <c r="L221" s="122">
        <f t="shared" si="56"/>
        <v>6750129.2700000005</v>
      </c>
      <c r="M221" s="122">
        <f t="shared" si="56"/>
        <v>0</v>
      </c>
      <c r="N221" s="122">
        <f t="shared" si="56"/>
        <v>0</v>
      </c>
      <c r="O221" s="122">
        <f t="shared" si="56"/>
        <v>45.53</v>
      </c>
      <c r="P221" s="122">
        <f t="shared" si="56"/>
        <v>0</v>
      </c>
      <c r="Q221" s="122">
        <f t="shared" si="56"/>
        <v>0</v>
      </c>
      <c r="R221" s="122">
        <f t="shared" si="56"/>
        <v>0</v>
      </c>
      <c r="S221" s="122">
        <f t="shared" si="56"/>
        <v>1622.5</v>
      </c>
      <c r="T221" s="122">
        <f t="shared" si="56"/>
        <v>0</v>
      </c>
      <c r="U221" s="122">
        <f t="shared" si="56"/>
        <v>0</v>
      </c>
      <c r="V221" s="122">
        <f t="shared" si="57"/>
        <v>0</v>
      </c>
      <c r="W221" s="122">
        <f t="shared" si="57"/>
        <v>0</v>
      </c>
      <c r="X221" s="122">
        <f t="shared" si="57"/>
        <v>0</v>
      </c>
      <c r="Y221" s="122">
        <f t="shared" si="57"/>
        <v>0</v>
      </c>
      <c r="Z221" s="122">
        <f t="shared" si="57"/>
        <v>0</v>
      </c>
      <c r="AA221" s="122">
        <f t="shared" si="57"/>
        <v>293809.46999999997</v>
      </c>
      <c r="AB221" s="122">
        <f t="shared" si="57"/>
        <v>0</v>
      </c>
      <c r="AC221" s="122">
        <f>SUMIF($E$9:$E$169,$A221,AC$9:AC$169)</f>
        <v>13562962.699999999</v>
      </c>
      <c r="AD221" s="125"/>
      <c r="AE221" s="126"/>
      <c r="AF221" s="126"/>
      <c r="AG221" s="127">
        <f t="shared" si="21"/>
        <v>0</v>
      </c>
      <c r="GP221" s="29"/>
    </row>
    <row r="222" spans="1:198" s="100" customFormat="1" hidden="1" outlineLevel="1">
      <c r="A222" s="141" t="s">
        <v>271</v>
      </c>
      <c r="B222" s="142" t="s">
        <v>272</v>
      </c>
      <c r="C222" s="143"/>
      <c r="D222" s="143"/>
      <c r="E222" s="143"/>
      <c r="F222" s="122">
        <f t="shared" si="56"/>
        <v>0</v>
      </c>
      <c r="G222" s="122">
        <f t="shared" si="56"/>
        <v>843211.68</v>
      </c>
      <c r="H222" s="122">
        <f t="shared" si="56"/>
        <v>0</v>
      </c>
      <c r="I222" s="122">
        <f t="shared" si="56"/>
        <v>0</v>
      </c>
      <c r="J222" s="122">
        <f t="shared" si="56"/>
        <v>0</v>
      </c>
      <c r="K222" s="122">
        <f t="shared" si="56"/>
        <v>0</v>
      </c>
      <c r="L222" s="122">
        <f t="shared" si="56"/>
        <v>3181742.57</v>
      </c>
      <c r="M222" s="122">
        <f t="shared" si="56"/>
        <v>0</v>
      </c>
      <c r="N222" s="122">
        <f t="shared" si="56"/>
        <v>0</v>
      </c>
      <c r="O222" s="122">
        <f t="shared" si="56"/>
        <v>0</v>
      </c>
      <c r="P222" s="122">
        <f t="shared" si="56"/>
        <v>0</v>
      </c>
      <c r="Q222" s="122">
        <f t="shared" si="56"/>
        <v>0</v>
      </c>
      <c r="R222" s="122">
        <f t="shared" si="56"/>
        <v>0</v>
      </c>
      <c r="S222" s="122">
        <f t="shared" si="56"/>
        <v>0</v>
      </c>
      <c r="T222" s="122">
        <f t="shared" si="56"/>
        <v>0</v>
      </c>
      <c r="U222" s="122">
        <f t="shared" si="56"/>
        <v>0</v>
      </c>
      <c r="V222" s="122">
        <f t="shared" si="57"/>
        <v>0</v>
      </c>
      <c r="W222" s="122">
        <f t="shared" si="57"/>
        <v>0</v>
      </c>
      <c r="X222" s="122">
        <f t="shared" si="57"/>
        <v>0</v>
      </c>
      <c r="Y222" s="122">
        <f t="shared" si="57"/>
        <v>0</v>
      </c>
      <c r="Z222" s="122">
        <f t="shared" si="57"/>
        <v>0</v>
      </c>
      <c r="AA222" s="122">
        <f t="shared" si="57"/>
        <v>0</v>
      </c>
      <c r="AB222" s="122">
        <f t="shared" si="57"/>
        <v>0</v>
      </c>
      <c r="AC222" s="122">
        <f>SUMIF($E$9:$E$169,$A222,AC$9:AC$169)</f>
        <v>4024954.25</v>
      </c>
      <c r="AD222" s="125"/>
      <c r="AE222" s="126"/>
      <c r="AF222" s="126"/>
      <c r="AG222" s="127">
        <f t="shared" si="21"/>
        <v>0</v>
      </c>
      <c r="GP222" s="29"/>
    </row>
    <row r="223" spans="1:198" s="100" customFormat="1" hidden="1" outlineLevel="1">
      <c r="A223" s="133" t="s">
        <v>273</v>
      </c>
      <c r="B223" s="134" t="s">
        <v>274</v>
      </c>
      <c r="C223" s="135"/>
      <c r="D223" s="135"/>
      <c r="E223" s="135"/>
      <c r="F223" s="136">
        <f>F176-F180</f>
        <v>-23637491.490000002</v>
      </c>
      <c r="G223" s="140">
        <f t="shared" ref="G223:AC223" si="58">G176-G180</f>
        <v>-233494215.64000002</v>
      </c>
      <c r="H223" s="140">
        <f t="shared" si="58"/>
        <v>-46759455.350000001</v>
      </c>
      <c r="I223" s="140">
        <f t="shared" si="58"/>
        <v>-33011057.119999994</v>
      </c>
      <c r="J223" s="140">
        <f t="shared" si="58"/>
        <v>-34257739.520000003</v>
      </c>
      <c r="K223" s="140">
        <f t="shared" si="58"/>
        <v>-2379086.6599999992</v>
      </c>
      <c r="L223" s="140">
        <f t="shared" si="58"/>
        <v>-217511572.27999997</v>
      </c>
      <c r="M223" s="140">
        <f t="shared" si="58"/>
        <v>-425204.08999999997</v>
      </c>
      <c r="N223" s="140">
        <f t="shared" si="58"/>
        <v>-2220887.3599999994</v>
      </c>
      <c r="O223" s="140">
        <f t="shared" si="58"/>
        <v>-705548.49</v>
      </c>
      <c r="P223" s="140">
        <f t="shared" si="58"/>
        <v>-1552191.1699999997</v>
      </c>
      <c r="Q223" s="140">
        <f t="shared" si="58"/>
        <v>-1537770.24</v>
      </c>
      <c r="R223" s="140">
        <f t="shared" si="58"/>
        <v>0</v>
      </c>
      <c r="S223" s="140">
        <f t="shared" si="58"/>
        <v>-1189807.9399999995</v>
      </c>
      <c r="T223" s="140">
        <f t="shared" si="58"/>
        <v>-465171.5</v>
      </c>
      <c r="U223" s="140">
        <f t="shared" si="58"/>
        <v>-7189158.3099999996</v>
      </c>
      <c r="V223" s="140">
        <f t="shared" si="58"/>
        <v>-522239.09</v>
      </c>
      <c r="W223" s="140">
        <f t="shared" si="58"/>
        <v>-509822.15</v>
      </c>
      <c r="X223" s="140">
        <f t="shared" si="58"/>
        <v>-646600.79</v>
      </c>
      <c r="Y223" s="140">
        <f t="shared" si="58"/>
        <v>-19589.46</v>
      </c>
      <c r="Z223" s="140">
        <f t="shared" si="58"/>
        <v>-3916523.08</v>
      </c>
      <c r="AA223" s="140">
        <f t="shared" si="58"/>
        <v>-2767080.4299999997</v>
      </c>
      <c r="AB223" s="140">
        <f t="shared" si="58"/>
        <v>-3974873.5</v>
      </c>
      <c r="AC223" s="140">
        <f t="shared" si="58"/>
        <v>-634108873.37</v>
      </c>
      <c r="AD223" s="137">
        <f>AD176-AD180</f>
        <v>0</v>
      </c>
      <c r="AE223" s="138">
        <f t="shared" ref="AE223:AG223" si="59">AE176-AE180</f>
        <v>0</v>
      </c>
      <c r="AF223" s="138">
        <f t="shared" si="59"/>
        <v>0</v>
      </c>
      <c r="AG223" s="127">
        <f t="shared" si="59"/>
        <v>0</v>
      </c>
      <c r="GP223" s="29"/>
    </row>
    <row r="224" spans="1:198" s="100" customFormat="1" hidden="1" outlineLevel="1">
      <c r="A224" s="133" t="s">
        <v>275</v>
      </c>
      <c r="B224" s="134" t="s">
        <v>276</v>
      </c>
      <c r="C224" s="135"/>
      <c r="D224" s="135"/>
      <c r="E224" s="135"/>
      <c r="F224" s="136">
        <f>F225+F230+F231+F232+F233+F234+F236+F237+F238+F239+F240+F241+F242+F243+F244+F245+F246+F247+F248+F249</f>
        <v>5170921.1800000025</v>
      </c>
      <c r="G224" s="140">
        <f t="shared" ref="G224:AC224" si="60">G225+G230+G231+G232+G233+G234+G236+G237+G238+G239+G240+G241+G242+G243+G244+G245+G246+G247+G248+G249</f>
        <v>25207993.609999996</v>
      </c>
      <c r="H224" s="140">
        <f t="shared" si="60"/>
        <v>5131906.76</v>
      </c>
      <c r="I224" s="140">
        <f t="shared" si="60"/>
        <v>4178359.9299999992</v>
      </c>
      <c r="J224" s="140">
        <f t="shared" si="60"/>
        <v>5072570.0599999996</v>
      </c>
      <c r="K224" s="140">
        <f t="shared" si="60"/>
        <v>612328.89</v>
      </c>
      <c r="L224" s="140">
        <f t="shared" si="60"/>
        <v>22608555.889999997</v>
      </c>
      <c r="M224" s="140">
        <f t="shared" si="60"/>
        <v>0</v>
      </c>
      <c r="N224" s="140">
        <f t="shared" si="60"/>
        <v>0</v>
      </c>
      <c r="O224" s="140">
        <f t="shared" si="60"/>
        <v>0</v>
      </c>
      <c r="P224" s="140">
        <f t="shared" si="60"/>
        <v>0</v>
      </c>
      <c r="Q224" s="140">
        <f t="shared" si="60"/>
        <v>0</v>
      </c>
      <c r="R224" s="140">
        <f t="shared" si="60"/>
        <v>0</v>
      </c>
      <c r="S224" s="140">
        <f t="shared" si="60"/>
        <v>0</v>
      </c>
      <c r="T224" s="140">
        <f t="shared" si="60"/>
        <v>0</v>
      </c>
      <c r="U224" s="140">
        <f t="shared" si="60"/>
        <v>0</v>
      </c>
      <c r="V224" s="140">
        <f t="shared" si="60"/>
        <v>0</v>
      </c>
      <c r="W224" s="140">
        <f t="shared" si="60"/>
        <v>0</v>
      </c>
      <c r="X224" s="140">
        <f t="shared" si="60"/>
        <v>0</v>
      </c>
      <c r="Y224" s="140">
        <f t="shared" si="60"/>
        <v>0</v>
      </c>
      <c r="Z224" s="140">
        <f t="shared" si="60"/>
        <v>0</v>
      </c>
      <c r="AA224" s="140">
        <f t="shared" si="60"/>
        <v>583458.25</v>
      </c>
      <c r="AB224" s="140">
        <f t="shared" si="60"/>
        <v>0</v>
      </c>
      <c r="AC224" s="140">
        <f t="shared" si="60"/>
        <v>68566094.570000008</v>
      </c>
      <c r="AD224" s="137">
        <f>AD225+AD230+AD231+AD232+AD233+AD234+AD236+AD237+AD238+AD239+AD240+AD241+AD242+AD243+AD244+AD245+AD246+AD247+AD248+AD249</f>
        <v>0</v>
      </c>
      <c r="AE224" s="138">
        <f t="shared" ref="AE224:AF224" si="61">AE225+AE230+AE231+AE232+AE233+AE234+AE236+AE237+AE238+AE239+AE240+AE241+AE242+AE243+AE244+AE245+AE246+AE247+AE248+AE249</f>
        <v>0</v>
      </c>
      <c r="AF224" s="138">
        <f t="shared" si="61"/>
        <v>0</v>
      </c>
      <c r="AG224" s="127">
        <f t="shared" si="21"/>
        <v>0</v>
      </c>
      <c r="GP224" s="29"/>
    </row>
    <row r="225" spans="1:198" s="100" customFormat="1" hidden="1" outlineLevel="1">
      <c r="A225" s="133" t="s">
        <v>277</v>
      </c>
      <c r="B225" s="146" t="s">
        <v>278</v>
      </c>
      <c r="C225" s="147"/>
      <c r="D225" s="147"/>
      <c r="E225" s="147"/>
      <c r="F225" s="136">
        <f>F226+F227+F228</f>
        <v>2922000.78</v>
      </c>
      <c r="G225" s="140">
        <f t="shared" ref="G225:L225" si="62">G226+G227+G228</f>
        <v>14272521.449999999</v>
      </c>
      <c r="H225" s="140">
        <f t="shared" si="62"/>
        <v>2906873.68</v>
      </c>
      <c r="I225" s="140">
        <f t="shared" si="62"/>
        <v>2375860.79</v>
      </c>
      <c r="J225" s="140">
        <f t="shared" si="62"/>
        <v>2878088.65</v>
      </c>
      <c r="K225" s="140">
        <f t="shared" si="62"/>
        <v>345068.87</v>
      </c>
      <c r="L225" s="140">
        <f t="shared" si="62"/>
        <v>13009335.91</v>
      </c>
      <c r="M225" s="140">
        <f>M226+M227+M228</f>
        <v>0</v>
      </c>
      <c r="N225" s="140">
        <f t="shared" ref="N225:AC225" si="63">N226+N227+N228</f>
        <v>0</v>
      </c>
      <c r="O225" s="140">
        <f t="shared" si="63"/>
        <v>0</v>
      </c>
      <c r="P225" s="140">
        <f t="shared" si="63"/>
        <v>0</v>
      </c>
      <c r="Q225" s="140">
        <f t="shared" si="63"/>
        <v>0</v>
      </c>
      <c r="R225" s="140">
        <f t="shared" si="63"/>
        <v>0</v>
      </c>
      <c r="S225" s="140">
        <f t="shared" si="63"/>
        <v>0</v>
      </c>
      <c r="T225" s="140">
        <f t="shared" si="63"/>
        <v>0</v>
      </c>
      <c r="U225" s="140">
        <f t="shared" si="63"/>
        <v>0</v>
      </c>
      <c r="V225" s="140">
        <f t="shared" si="63"/>
        <v>0</v>
      </c>
      <c r="W225" s="140">
        <f t="shared" si="63"/>
        <v>0</v>
      </c>
      <c r="X225" s="140">
        <f t="shared" si="63"/>
        <v>0</v>
      </c>
      <c r="Y225" s="140">
        <f t="shared" si="63"/>
        <v>0</v>
      </c>
      <c r="Z225" s="140">
        <f t="shared" si="63"/>
        <v>0</v>
      </c>
      <c r="AA225" s="140">
        <f t="shared" si="63"/>
        <v>345307.67</v>
      </c>
      <c r="AB225" s="140">
        <f t="shared" si="63"/>
        <v>0</v>
      </c>
      <c r="AC225" s="140">
        <f t="shared" si="63"/>
        <v>39055057.799999997</v>
      </c>
      <c r="AD225" s="137">
        <f>AD226+AD227+AD228</f>
        <v>0</v>
      </c>
      <c r="AE225" s="138">
        <f t="shared" ref="AE225:AF225" si="64">AE226+AE227+AE228</f>
        <v>0</v>
      </c>
      <c r="AF225" s="138">
        <f t="shared" si="64"/>
        <v>0</v>
      </c>
      <c r="AG225" s="127">
        <f t="shared" si="21"/>
        <v>0</v>
      </c>
      <c r="GP225" s="29"/>
    </row>
    <row r="226" spans="1:198" s="100" customFormat="1" hidden="1" outlineLevel="1">
      <c r="A226" s="111" t="s">
        <v>279</v>
      </c>
      <c r="B226" s="121" t="s">
        <v>203</v>
      </c>
      <c r="C226" s="113"/>
      <c r="D226" s="113"/>
      <c r="E226" s="113"/>
      <c r="F226" s="122">
        <f t="shared" ref="F226:U241" si="65">SUMIF($E$9:$E$169,$A226,F$9:F$169)</f>
        <v>2848920.52</v>
      </c>
      <c r="G226" s="122">
        <f t="shared" si="65"/>
        <v>13955015.149999999</v>
      </c>
      <c r="H226" s="122">
        <f t="shared" si="65"/>
        <v>2832829.6</v>
      </c>
      <c r="I226" s="122">
        <f t="shared" si="65"/>
        <v>2311653.77</v>
      </c>
      <c r="J226" s="122">
        <f t="shared" si="65"/>
        <v>2806396.92</v>
      </c>
      <c r="K226" s="122">
        <f t="shared" si="65"/>
        <v>334773.40000000002</v>
      </c>
      <c r="L226" s="122">
        <f t="shared" si="65"/>
        <v>12737677.18</v>
      </c>
      <c r="M226" s="122">
        <f t="shared" si="65"/>
        <v>0</v>
      </c>
      <c r="N226" s="122">
        <f t="shared" si="65"/>
        <v>0</v>
      </c>
      <c r="O226" s="122">
        <f t="shared" si="65"/>
        <v>0</v>
      </c>
      <c r="P226" s="122">
        <f t="shared" si="65"/>
        <v>0</v>
      </c>
      <c r="Q226" s="122">
        <f t="shared" si="65"/>
        <v>0</v>
      </c>
      <c r="R226" s="122">
        <f t="shared" si="65"/>
        <v>0</v>
      </c>
      <c r="S226" s="122">
        <f t="shared" si="65"/>
        <v>0</v>
      </c>
      <c r="T226" s="122">
        <f t="shared" si="65"/>
        <v>0</v>
      </c>
      <c r="U226" s="122">
        <f t="shared" si="65"/>
        <v>0</v>
      </c>
      <c r="V226" s="122">
        <f t="shared" ref="V226:AC241" si="66">SUMIF($E$9:$E$169,$A226,V$9:V$169)</f>
        <v>0</v>
      </c>
      <c r="W226" s="122">
        <f t="shared" si="66"/>
        <v>0</v>
      </c>
      <c r="X226" s="122">
        <f t="shared" si="66"/>
        <v>0</v>
      </c>
      <c r="Y226" s="122">
        <f t="shared" si="66"/>
        <v>0</v>
      </c>
      <c r="Z226" s="122">
        <f t="shared" si="66"/>
        <v>0</v>
      </c>
      <c r="AA226" s="122">
        <f t="shared" si="66"/>
        <v>333169.01</v>
      </c>
      <c r="AB226" s="122">
        <f t="shared" si="66"/>
        <v>0</v>
      </c>
      <c r="AC226" s="122">
        <f t="shared" si="66"/>
        <v>38160435.549999997</v>
      </c>
      <c r="AD226" s="125"/>
      <c r="AE226" s="126"/>
      <c r="AF226" s="126"/>
      <c r="AG226" s="127">
        <f t="shared" si="21"/>
        <v>0</v>
      </c>
      <c r="GP226" s="29"/>
    </row>
    <row r="227" spans="1:198" s="100" customFormat="1" hidden="1" outlineLevel="1">
      <c r="A227" s="111" t="s">
        <v>280</v>
      </c>
      <c r="B227" s="121" t="s">
        <v>204</v>
      </c>
      <c r="C227" s="113"/>
      <c r="D227" s="113"/>
      <c r="E227" s="113"/>
      <c r="F227" s="122">
        <f t="shared" si="65"/>
        <v>0</v>
      </c>
      <c r="G227" s="122">
        <f t="shared" si="65"/>
        <v>0</v>
      </c>
      <c r="H227" s="122">
        <f t="shared" si="65"/>
        <v>0</v>
      </c>
      <c r="I227" s="122">
        <f t="shared" si="65"/>
        <v>0</v>
      </c>
      <c r="J227" s="122">
        <f t="shared" si="65"/>
        <v>0</v>
      </c>
      <c r="K227" s="122">
        <f t="shared" si="65"/>
        <v>0</v>
      </c>
      <c r="L227" s="122">
        <f t="shared" si="65"/>
        <v>0</v>
      </c>
      <c r="M227" s="122">
        <f t="shared" si="65"/>
        <v>0</v>
      </c>
      <c r="N227" s="122">
        <f t="shared" si="65"/>
        <v>0</v>
      </c>
      <c r="O227" s="122">
        <f t="shared" si="65"/>
        <v>0</v>
      </c>
      <c r="P227" s="122">
        <f t="shared" si="65"/>
        <v>0</v>
      </c>
      <c r="Q227" s="122">
        <f t="shared" si="65"/>
        <v>0</v>
      </c>
      <c r="R227" s="122">
        <f t="shared" si="65"/>
        <v>0</v>
      </c>
      <c r="S227" s="122">
        <f t="shared" si="65"/>
        <v>0</v>
      </c>
      <c r="T227" s="122">
        <f t="shared" si="65"/>
        <v>0</v>
      </c>
      <c r="U227" s="122">
        <f t="shared" si="65"/>
        <v>0</v>
      </c>
      <c r="V227" s="122">
        <f t="shared" si="66"/>
        <v>0</v>
      </c>
      <c r="W227" s="122">
        <f t="shared" si="66"/>
        <v>0</v>
      </c>
      <c r="X227" s="122">
        <f t="shared" si="66"/>
        <v>0</v>
      </c>
      <c r="Y227" s="122">
        <f t="shared" si="66"/>
        <v>0</v>
      </c>
      <c r="Z227" s="122">
        <f t="shared" si="66"/>
        <v>0</v>
      </c>
      <c r="AA227" s="122">
        <f t="shared" si="66"/>
        <v>0</v>
      </c>
      <c r="AB227" s="122">
        <f t="shared" si="66"/>
        <v>0</v>
      </c>
      <c r="AC227" s="122">
        <f t="shared" si="66"/>
        <v>0</v>
      </c>
      <c r="AD227" s="125"/>
      <c r="AE227" s="126"/>
      <c r="AF227" s="126"/>
      <c r="AG227" s="127">
        <f t="shared" si="21"/>
        <v>0</v>
      </c>
      <c r="GP227" s="29"/>
    </row>
    <row r="228" spans="1:198" s="100" customFormat="1" hidden="1" outlineLevel="1">
      <c r="A228" s="111" t="s">
        <v>183</v>
      </c>
      <c r="B228" s="121" t="s">
        <v>205</v>
      </c>
      <c r="C228" s="113"/>
      <c r="D228" s="113"/>
      <c r="E228" s="113"/>
      <c r="F228" s="122">
        <f t="shared" si="65"/>
        <v>73080.259999999995</v>
      </c>
      <c r="G228" s="122">
        <f t="shared" si="65"/>
        <v>317506.3</v>
      </c>
      <c r="H228" s="122">
        <f t="shared" si="65"/>
        <v>74044.08</v>
      </c>
      <c r="I228" s="122">
        <f t="shared" si="65"/>
        <v>64207.02</v>
      </c>
      <c r="J228" s="122">
        <f t="shared" si="65"/>
        <v>71691.73</v>
      </c>
      <c r="K228" s="122">
        <f t="shared" si="65"/>
        <v>10295.469999999999</v>
      </c>
      <c r="L228" s="122">
        <f t="shared" si="65"/>
        <v>271658.73</v>
      </c>
      <c r="M228" s="122">
        <f t="shared" si="65"/>
        <v>0</v>
      </c>
      <c r="N228" s="122">
        <f t="shared" si="65"/>
        <v>0</v>
      </c>
      <c r="O228" s="122">
        <f t="shared" si="65"/>
        <v>0</v>
      </c>
      <c r="P228" s="122">
        <f t="shared" si="65"/>
        <v>0</v>
      </c>
      <c r="Q228" s="122">
        <f t="shared" si="65"/>
        <v>0</v>
      </c>
      <c r="R228" s="122">
        <f t="shared" si="65"/>
        <v>0</v>
      </c>
      <c r="S228" s="122">
        <f t="shared" si="65"/>
        <v>0</v>
      </c>
      <c r="T228" s="122">
        <f t="shared" si="65"/>
        <v>0</v>
      </c>
      <c r="U228" s="122">
        <f t="shared" si="65"/>
        <v>0</v>
      </c>
      <c r="V228" s="122">
        <f t="shared" si="66"/>
        <v>0</v>
      </c>
      <c r="W228" s="122">
        <f t="shared" si="66"/>
        <v>0</v>
      </c>
      <c r="X228" s="122">
        <f t="shared" si="66"/>
        <v>0</v>
      </c>
      <c r="Y228" s="122">
        <f t="shared" si="66"/>
        <v>0</v>
      </c>
      <c r="Z228" s="122">
        <f t="shared" si="66"/>
        <v>0</v>
      </c>
      <c r="AA228" s="122">
        <f t="shared" si="66"/>
        <v>12138.66</v>
      </c>
      <c r="AB228" s="122">
        <f t="shared" si="66"/>
        <v>0</v>
      </c>
      <c r="AC228" s="122">
        <f t="shared" si="66"/>
        <v>894622.25</v>
      </c>
      <c r="AD228" s="125"/>
      <c r="AE228" s="126"/>
      <c r="AF228" s="126"/>
      <c r="AG228" s="127">
        <f t="shared" si="21"/>
        <v>0</v>
      </c>
      <c r="GP228" s="29"/>
    </row>
    <row r="229" spans="1:198" s="100" customFormat="1" hidden="1" outlineLevel="1">
      <c r="A229" s="111"/>
      <c r="B229" s="121"/>
      <c r="C229" s="113"/>
      <c r="D229" s="113"/>
      <c r="E229" s="113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  <c r="AD229" s="125"/>
      <c r="AE229" s="126"/>
      <c r="AF229" s="126"/>
      <c r="AG229" s="127"/>
      <c r="GP229" s="29"/>
    </row>
    <row r="230" spans="1:198" s="100" customFormat="1" hidden="1" outlineLevel="1">
      <c r="A230" s="141" t="s">
        <v>281</v>
      </c>
      <c r="B230" s="142" t="s">
        <v>208</v>
      </c>
      <c r="C230" s="143"/>
      <c r="D230" s="143"/>
      <c r="E230" s="143"/>
      <c r="F230" s="122">
        <f t="shared" si="65"/>
        <v>39006.69</v>
      </c>
      <c r="G230" s="122">
        <f t="shared" si="65"/>
        <v>203761.54</v>
      </c>
      <c r="H230" s="122">
        <f t="shared" si="65"/>
        <v>38162.49</v>
      </c>
      <c r="I230" s="122">
        <f t="shared" si="65"/>
        <v>31577.759999999998</v>
      </c>
      <c r="J230" s="122">
        <f t="shared" si="65"/>
        <v>39350.480000000003</v>
      </c>
      <c r="K230" s="122">
        <f t="shared" si="65"/>
        <v>4564.68</v>
      </c>
      <c r="L230" s="122">
        <f t="shared" si="65"/>
        <v>161736.67000000001</v>
      </c>
      <c r="M230" s="122">
        <f t="shared" si="65"/>
        <v>0</v>
      </c>
      <c r="N230" s="122">
        <f t="shared" si="65"/>
        <v>0</v>
      </c>
      <c r="O230" s="122">
        <f t="shared" si="65"/>
        <v>0</v>
      </c>
      <c r="P230" s="122">
        <f t="shared" si="65"/>
        <v>0</v>
      </c>
      <c r="Q230" s="122">
        <f t="shared" si="65"/>
        <v>0</v>
      </c>
      <c r="R230" s="122">
        <f t="shared" si="65"/>
        <v>0</v>
      </c>
      <c r="S230" s="122">
        <f t="shared" si="65"/>
        <v>0</v>
      </c>
      <c r="T230" s="122">
        <f t="shared" si="65"/>
        <v>0</v>
      </c>
      <c r="U230" s="122">
        <f t="shared" si="65"/>
        <v>0</v>
      </c>
      <c r="V230" s="122">
        <f t="shared" ref="V230:AC245" si="67">SUMIF($E$9:$E$169,$A230,V$9:V$169)</f>
        <v>0</v>
      </c>
      <c r="W230" s="122">
        <f t="shared" si="67"/>
        <v>0</v>
      </c>
      <c r="X230" s="122">
        <f t="shared" si="67"/>
        <v>0</v>
      </c>
      <c r="Y230" s="122">
        <f t="shared" si="67"/>
        <v>0</v>
      </c>
      <c r="Z230" s="122">
        <f t="shared" si="67"/>
        <v>0</v>
      </c>
      <c r="AA230" s="122">
        <f t="shared" si="67"/>
        <v>4201.71</v>
      </c>
      <c r="AB230" s="122">
        <f t="shared" si="67"/>
        <v>0</v>
      </c>
      <c r="AC230" s="122">
        <f t="shared" si="66"/>
        <v>522362.02000000008</v>
      </c>
      <c r="AD230" s="125"/>
      <c r="AE230" s="126"/>
      <c r="AF230" s="126"/>
      <c r="AG230" s="127">
        <f t="shared" si="21"/>
        <v>0</v>
      </c>
      <c r="GP230" s="29"/>
    </row>
    <row r="231" spans="1:198" s="100" customFormat="1" hidden="1" outlineLevel="1">
      <c r="A231" s="141" t="s">
        <v>282</v>
      </c>
      <c r="B231" s="142" t="s">
        <v>283</v>
      </c>
      <c r="C231" s="143"/>
      <c r="D231" s="143"/>
      <c r="E231" s="143"/>
      <c r="F231" s="122">
        <f t="shared" si="65"/>
        <v>117.43</v>
      </c>
      <c r="G231" s="122">
        <f t="shared" si="65"/>
        <v>587.24000000000012</v>
      </c>
      <c r="H231" s="122">
        <f t="shared" si="65"/>
        <v>115.12</v>
      </c>
      <c r="I231" s="122">
        <f t="shared" si="65"/>
        <v>92.67</v>
      </c>
      <c r="J231" s="122">
        <f t="shared" si="65"/>
        <v>114.28</v>
      </c>
      <c r="K231" s="122">
        <f t="shared" si="65"/>
        <v>13.52</v>
      </c>
      <c r="L231" s="122">
        <f t="shared" si="65"/>
        <v>503.18</v>
      </c>
      <c r="M231" s="122">
        <f t="shared" si="65"/>
        <v>0</v>
      </c>
      <c r="N231" s="122">
        <f t="shared" si="65"/>
        <v>0</v>
      </c>
      <c r="O231" s="122">
        <f t="shared" si="65"/>
        <v>0</v>
      </c>
      <c r="P231" s="122">
        <f t="shared" si="65"/>
        <v>0</v>
      </c>
      <c r="Q231" s="122">
        <f t="shared" si="65"/>
        <v>0</v>
      </c>
      <c r="R231" s="122">
        <f t="shared" si="65"/>
        <v>0</v>
      </c>
      <c r="S231" s="122">
        <f t="shared" si="65"/>
        <v>0</v>
      </c>
      <c r="T231" s="122">
        <f t="shared" si="65"/>
        <v>0</v>
      </c>
      <c r="U231" s="122">
        <f t="shared" si="65"/>
        <v>0</v>
      </c>
      <c r="V231" s="122">
        <f t="shared" si="67"/>
        <v>0</v>
      </c>
      <c r="W231" s="122">
        <f t="shared" si="67"/>
        <v>0</v>
      </c>
      <c r="X231" s="122">
        <f t="shared" si="67"/>
        <v>0</v>
      </c>
      <c r="Y231" s="122">
        <f t="shared" si="67"/>
        <v>0</v>
      </c>
      <c r="Z231" s="122">
        <f t="shared" si="67"/>
        <v>0</v>
      </c>
      <c r="AA231" s="122">
        <f t="shared" si="67"/>
        <v>10.15</v>
      </c>
      <c r="AB231" s="122">
        <f t="shared" si="67"/>
        <v>0</v>
      </c>
      <c r="AC231" s="122">
        <f t="shared" si="66"/>
        <v>1553.5900000000001</v>
      </c>
      <c r="AD231" s="125"/>
      <c r="AE231" s="126"/>
      <c r="AF231" s="126"/>
      <c r="AG231" s="127">
        <f t="shared" si="21"/>
        <v>0</v>
      </c>
      <c r="GP231" s="29"/>
    </row>
    <row r="232" spans="1:198" s="100" customFormat="1" hidden="1" outlineLevel="1">
      <c r="A232" s="141" t="s">
        <v>284</v>
      </c>
      <c r="B232" s="142" t="s">
        <v>212</v>
      </c>
      <c r="C232" s="143"/>
      <c r="D232" s="143"/>
      <c r="E232" s="143"/>
      <c r="F232" s="122">
        <f t="shared" si="65"/>
        <v>8371.9399999999987</v>
      </c>
      <c r="G232" s="122">
        <f t="shared" si="65"/>
        <v>41455.08</v>
      </c>
      <c r="H232" s="122">
        <f t="shared" si="65"/>
        <v>8387.15</v>
      </c>
      <c r="I232" s="122">
        <f t="shared" si="65"/>
        <v>6934.5</v>
      </c>
      <c r="J232" s="122">
        <f t="shared" si="65"/>
        <v>8303.58</v>
      </c>
      <c r="K232" s="122">
        <f t="shared" si="65"/>
        <v>1013.5699999999999</v>
      </c>
      <c r="L232" s="122">
        <f t="shared" si="65"/>
        <v>36381.949999999997</v>
      </c>
      <c r="M232" s="122">
        <f t="shared" si="65"/>
        <v>0</v>
      </c>
      <c r="N232" s="122">
        <f t="shared" si="65"/>
        <v>0</v>
      </c>
      <c r="O232" s="122">
        <f t="shared" si="65"/>
        <v>0</v>
      </c>
      <c r="P232" s="122">
        <f t="shared" si="65"/>
        <v>0</v>
      </c>
      <c r="Q232" s="122">
        <f t="shared" si="65"/>
        <v>0</v>
      </c>
      <c r="R232" s="122">
        <f t="shared" si="65"/>
        <v>0</v>
      </c>
      <c r="S232" s="122">
        <f t="shared" si="65"/>
        <v>0</v>
      </c>
      <c r="T232" s="122">
        <f t="shared" si="65"/>
        <v>0</v>
      </c>
      <c r="U232" s="122">
        <f t="shared" si="65"/>
        <v>0</v>
      </c>
      <c r="V232" s="122">
        <f t="shared" si="67"/>
        <v>0</v>
      </c>
      <c r="W232" s="122">
        <f t="shared" si="67"/>
        <v>0</v>
      </c>
      <c r="X232" s="122">
        <f t="shared" si="67"/>
        <v>0</v>
      </c>
      <c r="Y232" s="122">
        <f t="shared" si="67"/>
        <v>0</v>
      </c>
      <c r="Z232" s="122">
        <f t="shared" si="67"/>
        <v>0</v>
      </c>
      <c r="AA232" s="122">
        <f t="shared" si="67"/>
        <v>1110.21</v>
      </c>
      <c r="AB232" s="122">
        <f t="shared" si="67"/>
        <v>0</v>
      </c>
      <c r="AC232" s="122">
        <f t="shared" si="66"/>
        <v>111957.98000000001</v>
      </c>
      <c r="AD232" s="125"/>
      <c r="AE232" s="126"/>
      <c r="AF232" s="126"/>
      <c r="AG232" s="127">
        <f t="shared" si="21"/>
        <v>0</v>
      </c>
      <c r="GP232" s="29"/>
    </row>
    <row r="233" spans="1:198" s="100" customFormat="1" hidden="1" outlineLevel="1">
      <c r="A233" s="141" t="s">
        <v>285</v>
      </c>
      <c r="B233" s="142" t="s">
        <v>214</v>
      </c>
      <c r="C233" s="143"/>
      <c r="D233" s="143"/>
      <c r="E233" s="143"/>
      <c r="F233" s="122">
        <f t="shared" si="65"/>
        <v>734662.24</v>
      </c>
      <c r="G233" s="122">
        <f t="shared" si="65"/>
        <v>3627051.41</v>
      </c>
      <c r="H233" s="122">
        <f t="shared" si="65"/>
        <v>728812.13</v>
      </c>
      <c r="I233" s="122">
        <f t="shared" si="65"/>
        <v>596435.74000000011</v>
      </c>
      <c r="J233" s="122">
        <f t="shared" si="65"/>
        <v>726197.55</v>
      </c>
      <c r="K233" s="122">
        <f t="shared" si="65"/>
        <v>85461.930000000008</v>
      </c>
      <c r="L233" s="122">
        <f t="shared" si="65"/>
        <v>3332339.41</v>
      </c>
      <c r="M233" s="122">
        <f t="shared" si="65"/>
        <v>0</v>
      </c>
      <c r="N233" s="122">
        <f t="shared" si="65"/>
        <v>0</v>
      </c>
      <c r="O233" s="122">
        <f t="shared" si="65"/>
        <v>0</v>
      </c>
      <c r="P233" s="122">
        <f t="shared" si="65"/>
        <v>0</v>
      </c>
      <c r="Q233" s="122">
        <f t="shared" si="65"/>
        <v>0</v>
      </c>
      <c r="R233" s="122">
        <f t="shared" si="65"/>
        <v>0</v>
      </c>
      <c r="S233" s="122">
        <f t="shared" si="65"/>
        <v>0</v>
      </c>
      <c r="T233" s="122">
        <f t="shared" si="65"/>
        <v>0</v>
      </c>
      <c r="U233" s="122">
        <f t="shared" si="65"/>
        <v>0</v>
      </c>
      <c r="V233" s="122">
        <f t="shared" si="67"/>
        <v>0</v>
      </c>
      <c r="W233" s="122">
        <f t="shared" si="67"/>
        <v>0</v>
      </c>
      <c r="X233" s="122">
        <f t="shared" si="67"/>
        <v>0</v>
      </c>
      <c r="Y233" s="122">
        <f t="shared" si="67"/>
        <v>0</v>
      </c>
      <c r="Z233" s="122">
        <f t="shared" si="67"/>
        <v>0</v>
      </c>
      <c r="AA233" s="122">
        <f t="shared" si="67"/>
        <v>87884.209999999992</v>
      </c>
      <c r="AB233" s="122">
        <f t="shared" si="67"/>
        <v>0</v>
      </c>
      <c r="AC233" s="122">
        <f t="shared" si="66"/>
        <v>9918844.620000001</v>
      </c>
      <c r="AD233" s="125"/>
      <c r="AE233" s="126"/>
      <c r="AF233" s="126"/>
      <c r="AG233" s="127">
        <f t="shared" si="21"/>
        <v>0</v>
      </c>
      <c r="GP233" s="29"/>
    </row>
    <row r="234" spans="1:198" s="100" customFormat="1" ht="22.5" hidden="1" outlineLevel="1">
      <c r="A234" s="141" t="s">
        <v>286</v>
      </c>
      <c r="B234" s="142" t="s">
        <v>287</v>
      </c>
      <c r="C234" s="143"/>
      <c r="D234" s="143"/>
      <c r="E234" s="143"/>
      <c r="F234" s="122">
        <f t="shared" si="65"/>
        <v>9558.07</v>
      </c>
      <c r="G234" s="122">
        <f t="shared" si="65"/>
        <v>51527.55</v>
      </c>
      <c r="H234" s="122">
        <f t="shared" si="65"/>
        <v>9077.32</v>
      </c>
      <c r="I234" s="122">
        <f t="shared" si="65"/>
        <v>7576.2800000000007</v>
      </c>
      <c r="J234" s="122">
        <f t="shared" si="65"/>
        <v>9654.56</v>
      </c>
      <c r="K234" s="122">
        <f t="shared" si="65"/>
        <v>988.15</v>
      </c>
      <c r="L234" s="122">
        <f t="shared" si="65"/>
        <v>48243.89</v>
      </c>
      <c r="M234" s="122">
        <f t="shared" si="65"/>
        <v>0</v>
      </c>
      <c r="N234" s="122">
        <f t="shared" si="65"/>
        <v>0</v>
      </c>
      <c r="O234" s="122">
        <f t="shared" si="65"/>
        <v>0</v>
      </c>
      <c r="P234" s="122">
        <f t="shared" si="65"/>
        <v>0</v>
      </c>
      <c r="Q234" s="122">
        <f t="shared" si="65"/>
        <v>0</v>
      </c>
      <c r="R234" s="122">
        <f t="shared" si="65"/>
        <v>0</v>
      </c>
      <c r="S234" s="122">
        <f t="shared" si="65"/>
        <v>0</v>
      </c>
      <c r="T234" s="122">
        <f t="shared" si="65"/>
        <v>0</v>
      </c>
      <c r="U234" s="122">
        <f t="shared" si="65"/>
        <v>0</v>
      </c>
      <c r="V234" s="122">
        <f t="shared" si="67"/>
        <v>0</v>
      </c>
      <c r="W234" s="122">
        <f t="shared" si="67"/>
        <v>0</v>
      </c>
      <c r="X234" s="122">
        <f t="shared" si="67"/>
        <v>0</v>
      </c>
      <c r="Y234" s="122">
        <f t="shared" si="67"/>
        <v>0</v>
      </c>
      <c r="Z234" s="122">
        <f t="shared" si="67"/>
        <v>0</v>
      </c>
      <c r="AA234" s="122">
        <f t="shared" si="67"/>
        <v>1289.52</v>
      </c>
      <c r="AB234" s="122">
        <f t="shared" si="67"/>
        <v>0</v>
      </c>
      <c r="AC234" s="122">
        <f t="shared" si="66"/>
        <v>137915.34</v>
      </c>
      <c r="AD234" s="125"/>
      <c r="AE234" s="126"/>
      <c r="AF234" s="126"/>
      <c r="AG234" s="127">
        <f t="shared" si="21"/>
        <v>0</v>
      </c>
      <c r="GP234" s="29"/>
    </row>
    <row r="235" spans="1:198" s="100" customFormat="1" hidden="1" outlineLevel="1">
      <c r="A235" s="141" t="s">
        <v>288</v>
      </c>
      <c r="B235" s="142" t="s">
        <v>289</v>
      </c>
      <c r="C235" s="143"/>
      <c r="D235" s="143"/>
      <c r="E235" s="143"/>
      <c r="F235" s="122">
        <f t="shared" si="65"/>
        <v>0</v>
      </c>
      <c r="G235" s="122">
        <f t="shared" si="65"/>
        <v>0</v>
      </c>
      <c r="H235" s="122">
        <f t="shared" si="65"/>
        <v>0</v>
      </c>
      <c r="I235" s="122">
        <f t="shared" si="65"/>
        <v>0</v>
      </c>
      <c r="J235" s="122">
        <f t="shared" si="65"/>
        <v>0</v>
      </c>
      <c r="K235" s="122">
        <f t="shared" si="65"/>
        <v>0</v>
      </c>
      <c r="L235" s="122">
        <f t="shared" si="65"/>
        <v>0</v>
      </c>
      <c r="M235" s="122">
        <f t="shared" si="65"/>
        <v>0</v>
      </c>
      <c r="N235" s="122">
        <f t="shared" si="65"/>
        <v>0</v>
      </c>
      <c r="O235" s="122">
        <f t="shared" si="65"/>
        <v>0</v>
      </c>
      <c r="P235" s="122">
        <f t="shared" si="65"/>
        <v>0</v>
      </c>
      <c r="Q235" s="122">
        <f t="shared" si="65"/>
        <v>0</v>
      </c>
      <c r="R235" s="122">
        <f t="shared" si="65"/>
        <v>0</v>
      </c>
      <c r="S235" s="122">
        <f t="shared" si="65"/>
        <v>0</v>
      </c>
      <c r="T235" s="122">
        <f t="shared" si="65"/>
        <v>0</v>
      </c>
      <c r="U235" s="122">
        <f t="shared" si="65"/>
        <v>0</v>
      </c>
      <c r="V235" s="122">
        <f t="shared" si="67"/>
        <v>0</v>
      </c>
      <c r="W235" s="122">
        <f t="shared" si="67"/>
        <v>0</v>
      </c>
      <c r="X235" s="122">
        <f t="shared" si="67"/>
        <v>0</v>
      </c>
      <c r="Y235" s="122">
        <f t="shared" si="67"/>
        <v>0</v>
      </c>
      <c r="Z235" s="122">
        <f t="shared" si="67"/>
        <v>0</v>
      </c>
      <c r="AA235" s="122">
        <f t="shared" si="67"/>
        <v>0</v>
      </c>
      <c r="AB235" s="122">
        <f t="shared" si="67"/>
        <v>0</v>
      </c>
      <c r="AC235" s="122">
        <f t="shared" si="66"/>
        <v>0</v>
      </c>
      <c r="AD235" s="125"/>
      <c r="AE235" s="126"/>
      <c r="AF235" s="126"/>
      <c r="AG235" s="127">
        <f t="shared" si="21"/>
        <v>0</v>
      </c>
      <c r="GP235" s="29"/>
    </row>
    <row r="236" spans="1:198" s="100" customFormat="1" hidden="1" outlineLevel="1">
      <c r="A236" s="141" t="s">
        <v>290</v>
      </c>
      <c r="B236" s="142" t="s">
        <v>255</v>
      </c>
      <c r="C236" s="143"/>
      <c r="D236" s="143"/>
      <c r="E236" s="143"/>
      <c r="F236" s="122">
        <f t="shared" si="65"/>
        <v>39274.140000000007</v>
      </c>
      <c r="G236" s="122">
        <f t="shared" si="65"/>
        <v>190012.99</v>
      </c>
      <c r="H236" s="122">
        <f t="shared" si="65"/>
        <v>38817.229999999996</v>
      </c>
      <c r="I236" s="122">
        <f t="shared" si="65"/>
        <v>31219.050000000003</v>
      </c>
      <c r="J236" s="122">
        <f t="shared" si="65"/>
        <v>38437</v>
      </c>
      <c r="K236" s="122">
        <f t="shared" si="65"/>
        <v>4565.12</v>
      </c>
      <c r="L236" s="122">
        <f t="shared" si="65"/>
        <v>173214.96000000002</v>
      </c>
      <c r="M236" s="122">
        <f t="shared" si="65"/>
        <v>0</v>
      </c>
      <c r="N236" s="122">
        <f t="shared" si="65"/>
        <v>0</v>
      </c>
      <c r="O236" s="122">
        <f t="shared" si="65"/>
        <v>0</v>
      </c>
      <c r="P236" s="122">
        <f t="shared" si="65"/>
        <v>0</v>
      </c>
      <c r="Q236" s="122">
        <f t="shared" si="65"/>
        <v>0</v>
      </c>
      <c r="R236" s="122">
        <f t="shared" si="65"/>
        <v>0</v>
      </c>
      <c r="S236" s="122">
        <f t="shared" si="65"/>
        <v>0</v>
      </c>
      <c r="T236" s="122">
        <f t="shared" si="65"/>
        <v>0</v>
      </c>
      <c r="U236" s="122">
        <f t="shared" si="65"/>
        <v>0</v>
      </c>
      <c r="V236" s="122">
        <f t="shared" si="67"/>
        <v>0</v>
      </c>
      <c r="W236" s="122">
        <f t="shared" si="67"/>
        <v>0</v>
      </c>
      <c r="X236" s="122">
        <f t="shared" si="67"/>
        <v>0</v>
      </c>
      <c r="Y236" s="122">
        <f t="shared" si="67"/>
        <v>0</v>
      </c>
      <c r="Z236" s="122">
        <f t="shared" si="67"/>
        <v>0</v>
      </c>
      <c r="AA236" s="122">
        <f t="shared" si="67"/>
        <v>4078.8199999999997</v>
      </c>
      <c r="AB236" s="122">
        <f t="shared" si="67"/>
        <v>0</v>
      </c>
      <c r="AC236" s="122">
        <f t="shared" si="66"/>
        <v>519619.31000000006</v>
      </c>
      <c r="AD236" s="125"/>
      <c r="AE236" s="126"/>
      <c r="AF236" s="126"/>
      <c r="AG236" s="127">
        <f t="shared" si="21"/>
        <v>0</v>
      </c>
      <c r="GP236" s="29"/>
    </row>
    <row r="237" spans="1:198" s="100" customFormat="1" hidden="1" outlineLevel="1">
      <c r="A237" s="141" t="s">
        <v>291</v>
      </c>
      <c r="B237" s="142" t="s">
        <v>292</v>
      </c>
      <c r="C237" s="143"/>
      <c r="D237" s="143"/>
      <c r="E237" s="143"/>
      <c r="F237" s="122">
        <f t="shared" si="65"/>
        <v>99003.849999999991</v>
      </c>
      <c r="G237" s="122">
        <f t="shared" si="65"/>
        <v>480626.95999999996</v>
      </c>
      <c r="H237" s="122">
        <f t="shared" si="65"/>
        <v>95406.73000000001</v>
      </c>
      <c r="I237" s="122">
        <f t="shared" si="65"/>
        <v>79430.11</v>
      </c>
      <c r="J237" s="122">
        <f t="shared" si="65"/>
        <v>97225.34</v>
      </c>
      <c r="K237" s="122">
        <f t="shared" si="65"/>
        <v>11265.43</v>
      </c>
      <c r="L237" s="122">
        <f t="shared" si="65"/>
        <v>479430.37999999995</v>
      </c>
      <c r="M237" s="122">
        <f t="shared" si="65"/>
        <v>0</v>
      </c>
      <c r="N237" s="122">
        <f t="shared" si="65"/>
        <v>0</v>
      </c>
      <c r="O237" s="122">
        <f t="shared" si="65"/>
        <v>0</v>
      </c>
      <c r="P237" s="122">
        <f t="shared" si="65"/>
        <v>0</v>
      </c>
      <c r="Q237" s="122">
        <f t="shared" si="65"/>
        <v>0</v>
      </c>
      <c r="R237" s="122">
        <f t="shared" si="65"/>
        <v>0</v>
      </c>
      <c r="S237" s="122">
        <f t="shared" si="65"/>
        <v>0</v>
      </c>
      <c r="T237" s="122">
        <f t="shared" si="65"/>
        <v>0</v>
      </c>
      <c r="U237" s="122">
        <f t="shared" si="65"/>
        <v>0</v>
      </c>
      <c r="V237" s="122">
        <f t="shared" si="67"/>
        <v>0</v>
      </c>
      <c r="W237" s="122">
        <f t="shared" si="67"/>
        <v>0</v>
      </c>
      <c r="X237" s="122">
        <f t="shared" si="67"/>
        <v>0</v>
      </c>
      <c r="Y237" s="122">
        <f t="shared" si="67"/>
        <v>0</v>
      </c>
      <c r="Z237" s="122">
        <f t="shared" si="67"/>
        <v>0</v>
      </c>
      <c r="AA237" s="122">
        <f t="shared" si="67"/>
        <v>11798.62</v>
      </c>
      <c r="AB237" s="122">
        <f t="shared" si="67"/>
        <v>0</v>
      </c>
      <c r="AC237" s="122">
        <f t="shared" si="66"/>
        <v>1354187.42</v>
      </c>
      <c r="AD237" s="125"/>
      <c r="AE237" s="126"/>
      <c r="AF237" s="126"/>
      <c r="AG237" s="127">
        <f t="shared" si="21"/>
        <v>0</v>
      </c>
      <c r="GP237" s="29"/>
    </row>
    <row r="238" spans="1:198" s="100" customFormat="1" hidden="1" outlineLevel="1">
      <c r="A238" s="141" t="s">
        <v>293</v>
      </c>
      <c r="B238" s="142" t="s">
        <v>294</v>
      </c>
      <c r="C238" s="143"/>
      <c r="D238" s="143"/>
      <c r="E238" s="143"/>
      <c r="F238" s="122">
        <f t="shared" si="65"/>
        <v>11102.74</v>
      </c>
      <c r="G238" s="122">
        <f t="shared" si="65"/>
        <v>52071.170000000006</v>
      </c>
      <c r="H238" s="122">
        <f t="shared" si="65"/>
        <v>11318.15</v>
      </c>
      <c r="I238" s="122">
        <f t="shared" si="65"/>
        <v>8781.27</v>
      </c>
      <c r="J238" s="122">
        <f t="shared" si="65"/>
        <v>10711.55</v>
      </c>
      <c r="K238" s="122">
        <f t="shared" si="65"/>
        <v>1314.18</v>
      </c>
      <c r="L238" s="122">
        <f t="shared" si="65"/>
        <v>49876.54</v>
      </c>
      <c r="M238" s="122">
        <f t="shared" si="65"/>
        <v>0</v>
      </c>
      <c r="N238" s="122">
        <f t="shared" si="65"/>
        <v>0</v>
      </c>
      <c r="O238" s="122">
        <f t="shared" si="65"/>
        <v>0</v>
      </c>
      <c r="P238" s="122">
        <f t="shared" si="65"/>
        <v>0</v>
      </c>
      <c r="Q238" s="122">
        <f t="shared" si="65"/>
        <v>0</v>
      </c>
      <c r="R238" s="122">
        <f t="shared" si="65"/>
        <v>0</v>
      </c>
      <c r="S238" s="122">
        <f t="shared" si="65"/>
        <v>0</v>
      </c>
      <c r="T238" s="122">
        <f t="shared" si="65"/>
        <v>0</v>
      </c>
      <c r="U238" s="122">
        <f t="shared" si="65"/>
        <v>0</v>
      </c>
      <c r="V238" s="122">
        <f t="shared" si="67"/>
        <v>0</v>
      </c>
      <c r="W238" s="122">
        <f t="shared" si="67"/>
        <v>0</v>
      </c>
      <c r="X238" s="122">
        <f t="shared" si="67"/>
        <v>0</v>
      </c>
      <c r="Y238" s="122">
        <f t="shared" si="67"/>
        <v>0</v>
      </c>
      <c r="Z238" s="122">
        <f t="shared" si="67"/>
        <v>0</v>
      </c>
      <c r="AA238" s="122">
        <f t="shared" si="67"/>
        <v>1519.33</v>
      </c>
      <c r="AB238" s="122">
        <f t="shared" si="67"/>
        <v>0</v>
      </c>
      <c r="AC238" s="122">
        <f t="shared" si="66"/>
        <v>146694.93</v>
      </c>
      <c r="AD238" s="125"/>
      <c r="AE238" s="126"/>
      <c r="AF238" s="126"/>
      <c r="AG238" s="127">
        <f t="shared" si="21"/>
        <v>0</v>
      </c>
      <c r="GP238" s="29"/>
    </row>
    <row r="239" spans="1:198" s="100" customFormat="1" hidden="1" outlineLevel="1">
      <c r="A239" s="141" t="s">
        <v>295</v>
      </c>
      <c r="B239" s="142" t="s">
        <v>296</v>
      </c>
      <c r="C239" s="143"/>
      <c r="D239" s="143"/>
      <c r="E239" s="143"/>
      <c r="F239" s="122">
        <f t="shared" si="65"/>
        <v>4432.49</v>
      </c>
      <c r="G239" s="122">
        <f t="shared" si="65"/>
        <v>20159.41</v>
      </c>
      <c r="H239" s="122">
        <f t="shared" si="65"/>
        <v>4351.5199999999995</v>
      </c>
      <c r="I239" s="122">
        <f t="shared" si="65"/>
        <v>3529.54</v>
      </c>
      <c r="J239" s="122">
        <f t="shared" si="65"/>
        <v>4135.0499999999993</v>
      </c>
      <c r="K239" s="122">
        <f t="shared" si="65"/>
        <v>589.59</v>
      </c>
      <c r="L239" s="122">
        <f t="shared" si="65"/>
        <v>16672.84</v>
      </c>
      <c r="M239" s="122">
        <f t="shared" si="65"/>
        <v>0</v>
      </c>
      <c r="N239" s="122">
        <f t="shared" si="65"/>
        <v>0</v>
      </c>
      <c r="O239" s="122">
        <f t="shared" si="65"/>
        <v>0</v>
      </c>
      <c r="P239" s="122">
        <f t="shared" si="65"/>
        <v>0</v>
      </c>
      <c r="Q239" s="122">
        <f t="shared" si="65"/>
        <v>0</v>
      </c>
      <c r="R239" s="122">
        <f t="shared" si="65"/>
        <v>0</v>
      </c>
      <c r="S239" s="122">
        <f t="shared" si="65"/>
        <v>0</v>
      </c>
      <c r="T239" s="122">
        <f t="shared" si="65"/>
        <v>0</v>
      </c>
      <c r="U239" s="122">
        <f t="shared" si="65"/>
        <v>0</v>
      </c>
      <c r="V239" s="122">
        <f t="shared" si="67"/>
        <v>0</v>
      </c>
      <c r="W239" s="122">
        <f t="shared" si="67"/>
        <v>0</v>
      </c>
      <c r="X239" s="122">
        <f t="shared" si="67"/>
        <v>0</v>
      </c>
      <c r="Y239" s="122">
        <f t="shared" si="67"/>
        <v>0</v>
      </c>
      <c r="Z239" s="122">
        <f t="shared" si="67"/>
        <v>0</v>
      </c>
      <c r="AA239" s="122">
        <f t="shared" si="67"/>
        <v>452.78</v>
      </c>
      <c r="AB239" s="122">
        <f t="shared" si="67"/>
        <v>0</v>
      </c>
      <c r="AC239" s="122">
        <f t="shared" si="66"/>
        <v>54323.219999999994</v>
      </c>
      <c r="AD239" s="125"/>
      <c r="AE239" s="126"/>
      <c r="AF239" s="126"/>
      <c r="AG239" s="127">
        <f t="shared" si="21"/>
        <v>0</v>
      </c>
      <c r="GP239" s="29"/>
    </row>
    <row r="240" spans="1:198" s="100" customFormat="1" hidden="1" outlineLevel="1">
      <c r="A240" s="141" t="s">
        <v>297</v>
      </c>
      <c r="B240" s="142" t="s">
        <v>253</v>
      </c>
      <c r="C240" s="143"/>
      <c r="D240" s="143"/>
      <c r="E240" s="143"/>
      <c r="F240" s="122">
        <f t="shared" si="65"/>
        <v>74972.38</v>
      </c>
      <c r="G240" s="122">
        <f t="shared" si="65"/>
        <v>360592.53</v>
      </c>
      <c r="H240" s="122">
        <f t="shared" si="65"/>
        <v>75780.67</v>
      </c>
      <c r="I240" s="122">
        <f t="shared" si="65"/>
        <v>60863.78</v>
      </c>
      <c r="J240" s="122">
        <f t="shared" si="65"/>
        <v>72976.210000000006</v>
      </c>
      <c r="K240" s="122">
        <f t="shared" si="65"/>
        <v>9349.2199999999993</v>
      </c>
      <c r="L240" s="122">
        <f t="shared" si="65"/>
        <v>305818.05</v>
      </c>
      <c r="M240" s="122">
        <f t="shared" si="65"/>
        <v>0</v>
      </c>
      <c r="N240" s="122">
        <f t="shared" si="65"/>
        <v>0</v>
      </c>
      <c r="O240" s="122">
        <f t="shared" si="65"/>
        <v>0</v>
      </c>
      <c r="P240" s="122">
        <f t="shared" si="65"/>
        <v>0</v>
      </c>
      <c r="Q240" s="122">
        <f t="shared" si="65"/>
        <v>0</v>
      </c>
      <c r="R240" s="122">
        <f t="shared" si="65"/>
        <v>0</v>
      </c>
      <c r="S240" s="122">
        <f t="shared" si="65"/>
        <v>0</v>
      </c>
      <c r="T240" s="122">
        <f t="shared" si="65"/>
        <v>0</v>
      </c>
      <c r="U240" s="122">
        <f t="shared" si="65"/>
        <v>0</v>
      </c>
      <c r="V240" s="122">
        <f t="shared" si="67"/>
        <v>0</v>
      </c>
      <c r="W240" s="122">
        <f t="shared" si="67"/>
        <v>0</v>
      </c>
      <c r="X240" s="122">
        <f t="shared" si="67"/>
        <v>0</v>
      </c>
      <c r="Y240" s="122">
        <f t="shared" si="67"/>
        <v>0</v>
      </c>
      <c r="Z240" s="122">
        <f t="shared" si="67"/>
        <v>0</v>
      </c>
      <c r="AA240" s="122">
        <f t="shared" si="67"/>
        <v>7058.06</v>
      </c>
      <c r="AB240" s="122">
        <f t="shared" si="67"/>
        <v>0</v>
      </c>
      <c r="AC240" s="122">
        <f t="shared" si="66"/>
        <v>967410.89999999991</v>
      </c>
      <c r="AD240" s="125"/>
      <c r="AE240" s="126"/>
      <c r="AF240" s="126"/>
      <c r="AG240" s="127">
        <f t="shared" si="21"/>
        <v>0</v>
      </c>
      <c r="GP240" s="29"/>
    </row>
    <row r="241" spans="1:198" s="100" customFormat="1" hidden="1" outlineLevel="1">
      <c r="A241" s="141" t="s">
        <v>298</v>
      </c>
      <c r="B241" s="142" t="s">
        <v>299</v>
      </c>
      <c r="C241" s="143"/>
      <c r="D241" s="143"/>
      <c r="E241" s="143"/>
      <c r="F241" s="122">
        <f t="shared" si="65"/>
        <v>132990.14000000001</v>
      </c>
      <c r="G241" s="122">
        <f t="shared" si="65"/>
        <v>639312.22</v>
      </c>
      <c r="H241" s="122">
        <f t="shared" si="65"/>
        <v>130504.25</v>
      </c>
      <c r="I241" s="122">
        <f t="shared" si="65"/>
        <v>107679.67</v>
      </c>
      <c r="J241" s="122">
        <f t="shared" si="65"/>
        <v>130448.94</v>
      </c>
      <c r="K241" s="122">
        <f t="shared" si="65"/>
        <v>16014.09</v>
      </c>
      <c r="L241" s="122">
        <f t="shared" si="65"/>
        <v>530654.31000000006</v>
      </c>
      <c r="M241" s="122">
        <f t="shared" si="65"/>
        <v>0</v>
      </c>
      <c r="N241" s="122">
        <f t="shared" si="65"/>
        <v>0</v>
      </c>
      <c r="O241" s="122">
        <f t="shared" si="65"/>
        <v>0</v>
      </c>
      <c r="P241" s="122">
        <f t="shared" si="65"/>
        <v>0</v>
      </c>
      <c r="Q241" s="122">
        <f t="shared" si="65"/>
        <v>0</v>
      </c>
      <c r="R241" s="122">
        <f t="shared" si="65"/>
        <v>0</v>
      </c>
      <c r="S241" s="122">
        <f t="shared" si="65"/>
        <v>0</v>
      </c>
      <c r="T241" s="122">
        <f t="shared" si="65"/>
        <v>0</v>
      </c>
      <c r="U241" s="122">
        <f t="shared" si="65"/>
        <v>0</v>
      </c>
      <c r="V241" s="122">
        <f t="shared" si="67"/>
        <v>0</v>
      </c>
      <c r="W241" s="122">
        <f t="shared" si="67"/>
        <v>0</v>
      </c>
      <c r="X241" s="122">
        <f t="shared" si="67"/>
        <v>0</v>
      </c>
      <c r="Y241" s="122">
        <f t="shared" si="67"/>
        <v>0</v>
      </c>
      <c r="Z241" s="122">
        <f t="shared" si="67"/>
        <v>0</v>
      </c>
      <c r="AA241" s="122">
        <f t="shared" si="67"/>
        <v>13032.86</v>
      </c>
      <c r="AB241" s="122">
        <f t="shared" si="67"/>
        <v>0</v>
      </c>
      <c r="AC241" s="122">
        <f t="shared" si="66"/>
        <v>1700636.48</v>
      </c>
      <c r="AD241" s="125"/>
      <c r="AE241" s="126"/>
      <c r="AF241" s="126"/>
      <c r="AG241" s="127">
        <f t="shared" si="21"/>
        <v>0</v>
      </c>
      <c r="GP241" s="29"/>
    </row>
    <row r="242" spans="1:198" s="100" customFormat="1" hidden="1" outlineLevel="1">
      <c r="A242" s="141" t="s">
        <v>300</v>
      </c>
      <c r="B242" s="142" t="s">
        <v>301</v>
      </c>
      <c r="C242" s="143"/>
      <c r="D242" s="143"/>
      <c r="E242" s="143"/>
      <c r="F242" s="122">
        <f t="shared" ref="F242:U249" si="68">SUMIF($E$9:$E$169,$A242,F$9:F$169)</f>
        <v>154658.91</v>
      </c>
      <c r="G242" s="122">
        <f t="shared" si="68"/>
        <v>778996.57</v>
      </c>
      <c r="H242" s="122">
        <f t="shared" si="68"/>
        <v>152201.19</v>
      </c>
      <c r="I242" s="122">
        <f t="shared" si="68"/>
        <v>124663.52</v>
      </c>
      <c r="J242" s="122">
        <f t="shared" si="68"/>
        <v>153677.18</v>
      </c>
      <c r="K242" s="122">
        <f t="shared" si="68"/>
        <v>17766.18</v>
      </c>
      <c r="L242" s="122">
        <f t="shared" si="68"/>
        <v>686467.96</v>
      </c>
      <c r="M242" s="122">
        <f t="shared" si="68"/>
        <v>0</v>
      </c>
      <c r="N242" s="122">
        <f t="shared" si="68"/>
        <v>0</v>
      </c>
      <c r="O242" s="122">
        <f t="shared" si="68"/>
        <v>0</v>
      </c>
      <c r="P242" s="122">
        <f t="shared" si="68"/>
        <v>0</v>
      </c>
      <c r="Q242" s="122">
        <f t="shared" si="68"/>
        <v>0</v>
      </c>
      <c r="R242" s="122">
        <f t="shared" si="68"/>
        <v>0</v>
      </c>
      <c r="S242" s="122">
        <f t="shared" si="68"/>
        <v>0</v>
      </c>
      <c r="T242" s="122">
        <f t="shared" si="68"/>
        <v>0</v>
      </c>
      <c r="U242" s="122">
        <f t="shared" si="68"/>
        <v>0</v>
      </c>
      <c r="V242" s="122">
        <f t="shared" si="67"/>
        <v>0</v>
      </c>
      <c r="W242" s="122">
        <f t="shared" si="67"/>
        <v>0</v>
      </c>
      <c r="X242" s="122">
        <f t="shared" si="67"/>
        <v>0</v>
      </c>
      <c r="Y242" s="122">
        <f t="shared" si="67"/>
        <v>0</v>
      </c>
      <c r="Z242" s="122">
        <f t="shared" si="67"/>
        <v>0</v>
      </c>
      <c r="AA242" s="122">
        <f t="shared" si="67"/>
        <v>18319.349999999999</v>
      </c>
      <c r="AB242" s="122">
        <f t="shared" si="67"/>
        <v>0</v>
      </c>
      <c r="AC242" s="122">
        <f t="shared" si="67"/>
        <v>2086750.8599999999</v>
      </c>
      <c r="AD242" s="125"/>
      <c r="AE242" s="126"/>
      <c r="AF242" s="126"/>
      <c r="AG242" s="127">
        <f t="shared" si="21"/>
        <v>0</v>
      </c>
      <c r="GP242" s="29"/>
    </row>
    <row r="243" spans="1:198" s="100" customFormat="1" hidden="1" outlineLevel="1">
      <c r="A243" s="141" t="s">
        <v>302</v>
      </c>
      <c r="B243" s="142" t="s">
        <v>303</v>
      </c>
      <c r="C243" s="143"/>
      <c r="D243" s="143"/>
      <c r="E243" s="143"/>
      <c r="F243" s="122">
        <f t="shared" si="68"/>
        <v>31255.979999999996</v>
      </c>
      <c r="G243" s="122">
        <f t="shared" si="68"/>
        <v>151508.24</v>
      </c>
      <c r="H243" s="122">
        <f t="shared" si="68"/>
        <v>31024.690000000002</v>
      </c>
      <c r="I243" s="122">
        <f t="shared" si="68"/>
        <v>25382.21</v>
      </c>
      <c r="J243" s="122">
        <f t="shared" si="68"/>
        <v>30776.239999999998</v>
      </c>
      <c r="K243" s="122">
        <f t="shared" si="68"/>
        <v>3683.12</v>
      </c>
      <c r="L243" s="122">
        <f t="shared" si="68"/>
        <v>143563.65</v>
      </c>
      <c r="M243" s="122">
        <f t="shared" si="68"/>
        <v>0</v>
      </c>
      <c r="N243" s="122">
        <f t="shared" si="68"/>
        <v>0</v>
      </c>
      <c r="O243" s="122">
        <f t="shared" si="68"/>
        <v>0</v>
      </c>
      <c r="P243" s="122">
        <f t="shared" si="68"/>
        <v>0</v>
      </c>
      <c r="Q243" s="122">
        <f t="shared" si="68"/>
        <v>0</v>
      </c>
      <c r="R243" s="122">
        <f t="shared" si="68"/>
        <v>0</v>
      </c>
      <c r="S243" s="122">
        <f t="shared" si="68"/>
        <v>0</v>
      </c>
      <c r="T243" s="122">
        <f t="shared" si="68"/>
        <v>0</v>
      </c>
      <c r="U243" s="122">
        <f t="shared" si="68"/>
        <v>0</v>
      </c>
      <c r="V243" s="122">
        <f t="shared" si="67"/>
        <v>0</v>
      </c>
      <c r="W243" s="122">
        <f t="shared" si="67"/>
        <v>0</v>
      </c>
      <c r="X243" s="122">
        <f t="shared" si="67"/>
        <v>0</v>
      </c>
      <c r="Y243" s="122">
        <f t="shared" si="67"/>
        <v>0</v>
      </c>
      <c r="Z243" s="122">
        <f t="shared" si="67"/>
        <v>0</v>
      </c>
      <c r="AA243" s="122">
        <f t="shared" si="67"/>
        <v>3849.8599999999997</v>
      </c>
      <c r="AB243" s="122">
        <f t="shared" si="67"/>
        <v>0</v>
      </c>
      <c r="AC243" s="122">
        <f t="shared" si="67"/>
        <v>421043.99</v>
      </c>
      <c r="AD243" s="125"/>
      <c r="AE243" s="126"/>
      <c r="AF243" s="126"/>
      <c r="AG243" s="127">
        <f t="shared" si="21"/>
        <v>0</v>
      </c>
      <c r="GP243" s="29"/>
    </row>
    <row r="244" spans="1:198" hidden="1" outlineLevel="1">
      <c r="A244" s="141" t="s">
        <v>304</v>
      </c>
      <c r="B244" s="142" t="s">
        <v>265</v>
      </c>
      <c r="C244" s="143"/>
      <c r="D244" s="143"/>
      <c r="E244" s="143"/>
      <c r="F244" s="122">
        <f t="shared" si="68"/>
        <v>33964.11</v>
      </c>
      <c r="G244" s="122">
        <f t="shared" si="68"/>
        <v>171075.56</v>
      </c>
      <c r="H244" s="122">
        <f t="shared" si="68"/>
        <v>33624.300000000003</v>
      </c>
      <c r="I244" s="122">
        <f t="shared" si="68"/>
        <v>27357.019999999997</v>
      </c>
      <c r="J244" s="122">
        <f t="shared" si="68"/>
        <v>33703.74</v>
      </c>
      <c r="K244" s="122">
        <f t="shared" si="68"/>
        <v>3870.7799999999997</v>
      </c>
      <c r="L244" s="122">
        <f t="shared" si="68"/>
        <v>155737.01999999999</v>
      </c>
      <c r="M244" s="122">
        <f t="shared" si="68"/>
        <v>0</v>
      </c>
      <c r="N244" s="122">
        <f t="shared" si="68"/>
        <v>0</v>
      </c>
      <c r="O244" s="122">
        <f t="shared" si="68"/>
        <v>0</v>
      </c>
      <c r="P244" s="122">
        <f t="shared" si="68"/>
        <v>0</v>
      </c>
      <c r="Q244" s="122">
        <f t="shared" si="68"/>
        <v>0</v>
      </c>
      <c r="R244" s="122">
        <f t="shared" si="68"/>
        <v>0</v>
      </c>
      <c r="S244" s="122">
        <f t="shared" si="68"/>
        <v>0</v>
      </c>
      <c r="T244" s="122">
        <f t="shared" si="68"/>
        <v>0</v>
      </c>
      <c r="U244" s="122">
        <f t="shared" si="68"/>
        <v>0</v>
      </c>
      <c r="V244" s="122">
        <f t="shared" si="67"/>
        <v>0</v>
      </c>
      <c r="W244" s="122">
        <f t="shared" si="67"/>
        <v>0</v>
      </c>
      <c r="X244" s="122">
        <f t="shared" si="67"/>
        <v>0</v>
      </c>
      <c r="Y244" s="122">
        <f t="shared" si="67"/>
        <v>0</v>
      </c>
      <c r="Z244" s="122">
        <f t="shared" si="67"/>
        <v>0</v>
      </c>
      <c r="AA244" s="122">
        <f t="shared" si="67"/>
        <v>3991.13</v>
      </c>
      <c r="AB244" s="122">
        <f t="shared" si="67"/>
        <v>0</v>
      </c>
      <c r="AC244" s="122">
        <f t="shared" si="67"/>
        <v>463323.65999999992</v>
      </c>
      <c r="AD244" s="125"/>
      <c r="AE244" s="126"/>
      <c r="AF244" s="126"/>
      <c r="AG244" s="127">
        <f t="shared" si="21"/>
        <v>0</v>
      </c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100"/>
      <c r="BS244" s="100"/>
      <c r="BT244" s="100"/>
      <c r="BU244" s="100"/>
      <c r="BV244" s="100"/>
      <c r="BW244" s="100"/>
      <c r="BX244" s="100"/>
      <c r="BY244" s="100"/>
      <c r="BZ244" s="100"/>
      <c r="CA244" s="100"/>
      <c r="CB244" s="100"/>
      <c r="CC244" s="100"/>
      <c r="CD244" s="100"/>
      <c r="CE244" s="100"/>
      <c r="CF244" s="100"/>
      <c r="CG244" s="100"/>
      <c r="CH244" s="100"/>
      <c r="CI244" s="100"/>
      <c r="CJ244" s="100"/>
      <c r="CK244" s="100"/>
      <c r="CL244" s="100"/>
      <c r="CM244" s="100"/>
      <c r="CN244" s="100"/>
      <c r="CO244" s="100"/>
      <c r="CP244" s="100"/>
      <c r="CQ244" s="100"/>
      <c r="CR244" s="100"/>
      <c r="CS244" s="100"/>
      <c r="CT244" s="100"/>
      <c r="CU244" s="100"/>
      <c r="CV244" s="100"/>
      <c r="CW244" s="100"/>
      <c r="CX244" s="100"/>
      <c r="CY244" s="100"/>
      <c r="CZ244" s="100"/>
      <c r="DA244" s="100"/>
      <c r="DB244" s="100"/>
      <c r="DC244" s="100"/>
      <c r="DD244" s="100"/>
      <c r="DE244" s="100"/>
      <c r="DF244" s="100"/>
      <c r="DG244" s="100"/>
      <c r="DH244" s="100"/>
      <c r="DI244" s="100"/>
      <c r="DJ244" s="100"/>
      <c r="DK244" s="100"/>
      <c r="DL244" s="100"/>
      <c r="DM244" s="100"/>
      <c r="DN244" s="100"/>
      <c r="DO244" s="100"/>
      <c r="DP244" s="100"/>
      <c r="DQ244" s="100"/>
      <c r="DR244" s="100"/>
      <c r="DS244" s="100"/>
      <c r="DT244" s="100"/>
      <c r="DU244" s="100"/>
      <c r="DV244" s="100"/>
      <c r="DW244" s="100"/>
      <c r="DX244" s="100"/>
      <c r="DY244" s="100"/>
      <c r="DZ244" s="100"/>
      <c r="EA244" s="100"/>
      <c r="EB244" s="100"/>
      <c r="EC244" s="100"/>
      <c r="ED244" s="100"/>
      <c r="EE244" s="100"/>
      <c r="EF244" s="100"/>
      <c r="EG244" s="100"/>
      <c r="EH244" s="100"/>
      <c r="EI244" s="100"/>
      <c r="EJ244" s="100"/>
      <c r="EK244" s="100"/>
      <c r="EL244" s="100"/>
      <c r="EM244" s="100"/>
      <c r="EN244" s="100"/>
      <c r="EO244" s="100"/>
      <c r="EP244" s="100"/>
      <c r="EQ244" s="100"/>
      <c r="ER244" s="100"/>
      <c r="ES244" s="100"/>
      <c r="ET244" s="100"/>
      <c r="EU244" s="100"/>
      <c r="EV244" s="100"/>
      <c r="EW244" s="100"/>
      <c r="EX244" s="100"/>
      <c r="EY244" s="100"/>
      <c r="EZ244" s="100"/>
      <c r="FA244" s="100"/>
      <c r="FB244" s="100"/>
      <c r="FC244" s="100"/>
      <c r="FD244" s="100"/>
      <c r="FE244" s="100"/>
      <c r="FF244" s="100"/>
      <c r="FG244" s="100"/>
      <c r="FH244" s="100"/>
      <c r="FI244" s="100"/>
      <c r="FJ244" s="100"/>
      <c r="FK244" s="100"/>
      <c r="FL244" s="100"/>
      <c r="FM244" s="100"/>
      <c r="FN244" s="100"/>
      <c r="FO244" s="100"/>
      <c r="FP244" s="100"/>
      <c r="FQ244" s="100"/>
      <c r="FR244" s="100"/>
      <c r="FS244" s="100"/>
      <c r="FT244" s="100"/>
      <c r="FU244" s="100"/>
      <c r="FV244" s="100"/>
      <c r="FW244" s="100"/>
      <c r="FX244" s="100"/>
      <c r="FY244" s="100"/>
      <c r="FZ244" s="100"/>
      <c r="GA244" s="100"/>
      <c r="GB244" s="100"/>
      <c r="GC244" s="100"/>
      <c r="GD244" s="100"/>
      <c r="GE244" s="100"/>
      <c r="GF244" s="100"/>
      <c r="GG244" s="100"/>
      <c r="GH244" s="100"/>
      <c r="GI244" s="100"/>
      <c r="GJ244" s="100"/>
      <c r="GK244" s="100"/>
      <c r="GL244" s="100"/>
      <c r="GM244" s="100"/>
      <c r="GN244" s="100"/>
      <c r="GO244" s="100"/>
    </row>
    <row r="245" spans="1:198" hidden="1" outlineLevel="1">
      <c r="A245" s="141" t="s">
        <v>305</v>
      </c>
      <c r="B245" s="142" t="s">
        <v>306</v>
      </c>
      <c r="C245" s="143"/>
      <c r="D245" s="143"/>
      <c r="E245" s="143"/>
      <c r="F245" s="122">
        <f t="shared" si="68"/>
        <v>10849.32</v>
      </c>
      <c r="G245" s="122">
        <f t="shared" si="68"/>
        <v>58637.52</v>
      </c>
      <c r="H245" s="122">
        <f t="shared" si="68"/>
        <v>10344.129999999999</v>
      </c>
      <c r="I245" s="122">
        <f t="shared" si="68"/>
        <v>8596.7999999999993</v>
      </c>
      <c r="J245" s="122">
        <f t="shared" si="68"/>
        <v>10913.77</v>
      </c>
      <c r="K245" s="122">
        <f t="shared" si="68"/>
        <v>1129.8599999999999</v>
      </c>
      <c r="L245" s="122">
        <f t="shared" si="68"/>
        <v>52537.47</v>
      </c>
      <c r="M245" s="122">
        <f t="shared" si="68"/>
        <v>0</v>
      </c>
      <c r="N245" s="122">
        <f t="shared" si="68"/>
        <v>0</v>
      </c>
      <c r="O245" s="122">
        <f t="shared" si="68"/>
        <v>0</v>
      </c>
      <c r="P245" s="122">
        <f t="shared" si="68"/>
        <v>0</v>
      </c>
      <c r="Q245" s="122">
        <f t="shared" si="68"/>
        <v>0</v>
      </c>
      <c r="R245" s="122">
        <f t="shared" si="68"/>
        <v>0</v>
      </c>
      <c r="S245" s="122">
        <f t="shared" si="68"/>
        <v>0</v>
      </c>
      <c r="T245" s="122">
        <f t="shared" si="68"/>
        <v>0</v>
      </c>
      <c r="U245" s="122">
        <f t="shared" si="68"/>
        <v>0</v>
      </c>
      <c r="V245" s="122">
        <f t="shared" si="67"/>
        <v>0</v>
      </c>
      <c r="W245" s="122">
        <f t="shared" si="67"/>
        <v>0</v>
      </c>
      <c r="X245" s="122">
        <f t="shared" si="67"/>
        <v>0</v>
      </c>
      <c r="Y245" s="122">
        <f t="shared" si="67"/>
        <v>0</v>
      </c>
      <c r="Z245" s="122">
        <f t="shared" si="67"/>
        <v>0</v>
      </c>
      <c r="AA245" s="122">
        <f t="shared" si="67"/>
        <v>1371.12</v>
      </c>
      <c r="AB245" s="122">
        <f t="shared" si="67"/>
        <v>0</v>
      </c>
      <c r="AC245" s="122">
        <f t="shared" si="67"/>
        <v>154379.99</v>
      </c>
      <c r="AD245" s="125"/>
      <c r="AE245" s="126"/>
      <c r="AF245" s="126"/>
      <c r="AG245" s="127">
        <f t="shared" ref="AG245:AG276" si="69">SUM(AD245:AF245)</f>
        <v>0</v>
      </c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100"/>
      <c r="BS245" s="100"/>
      <c r="BT245" s="100"/>
      <c r="BU245" s="100"/>
      <c r="BV245" s="100"/>
      <c r="BW245" s="100"/>
      <c r="BX245" s="100"/>
      <c r="BY245" s="100"/>
      <c r="BZ245" s="100"/>
      <c r="CA245" s="100"/>
      <c r="CB245" s="100"/>
      <c r="CC245" s="100"/>
      <c r="CD245" s="100"/>
      <c r="CE245" s="100"/>
      <c r="CF245" s="100"/>
      <c r="CG245" s="100"/>
      <c r="CH245" s="100"/>
      <c r="CI245" s="100"/>
      <c r="CJ245" s="100"/>
      <c r="CK245" s="100"/>
      <c r="CL245" s="100"/>
      <c r="CM245" s="100"/>
      <c r="CN245" s="100"/>
      <c r="CO245" s="100"/>
      <c r="CP245" s="100"/>
      <c r="CQ245" s="100"/>
      <c r="CR245" s="100"/>
      <c r="CS245" s="100"/>
      <c r="CT245" s="100"/>
      <c r="CU245" s="100"/>
      <c r="CV245" s="100"/>
      <c r="CW245" s="100"/>
      <c r="CX245" s="100"/>
      <c r="CY245" s="100"/>
      <c r="CZ245" s="100"/>
      <c r="DA245" s="100"/>
      <c r="DB245" s="100"/>
      <c r="DC245" s="100"/>
      <c r="DD245" s="100"/>
      <c r="DE245" s="100"/>
      <c r="DF245" s="100"/>
      <c r="DG245" s="100"/>
      <c r="DH245" s="100"/>
      <c r="DI245" s="100"/>
      <c r="DJ245" s="100"/>
      <c r="DK245" s="100"/>
      <c r="DL245" s="100"/>
      <c r="DM245" s="100"/>
      <c r="DN245" s="100"/>
      <c r="DO245" s="100"/>
      <c r="DP245" s="100"/>
      <c r="DQ245" s="100"/>
      <c r="DR245" s="100"/>
      <c r="DS245" s="100"/>
      <c r="DT245" s="100"/>
      <c r="DU245" s="100"/>
      <c r="DV245" s="100"/>
      <c r="DW245" s="100"/>
      <c r="DX245" s="100"/>
      <c r="DY245" s="100"/>
      <c r="DZ245" s="100"/>
      <c r="EA245" s="100"/>
      <c r="EB245" s="100"/>
      <c r="EC245" s="100"/>
      <c r="ED245" s="100"/>
      <c r="EE245" s="100"/>
      <c r="EF245" s="100"/>
      <c r="EG245" s="100"/>
      <c r="EH245" s="100"/>
      <c r="EI245" s="100"/>
      <c r="EJ245" s="100"/>
      <c r="EK245" s="100"/>
      <c r="EL245" s="100"/>
      <c r="EM245" s="100"/>
      <c r="EN245" s="100"/>
      <c r="EO245" s="100"/>
      <c r="EP245" s="100"/>
      <c r="EQ245" s="100"/>
      <c r="ER245" s="100"/>
      <c r="ES245" s="100"/>
      <c r="ET245" s="100"/>
      <c r="EU245" s="100"/>
      <c r="EV245" s="100"/>
      <c r="EW245" s="100"/>
      <c r="EX245" s="100"/>
      <c r="EY245" s="100"/>
      <c r="EZ245" s="100"/>
      <c r="FA245" s="100"/>
      <c r="FB245" s="100"/>
      <c r="FC245" s="100"/>
      <c r="FD245" s="100"/>
      <c r="FE245" s="100"/>
      <c r="FF245" s="100"/>
      <c r="FG245" s="100"/>
      <c r="FH245" s="100"/>
      <c r="FI245" s="100"/>
      <c r="FJ245" s="100"/>
      <c r="FK245" s="100"/>
      <c r="FL245" s="100"/>
      <c r="FM245" s="100"/>
      <c r="FN245" s="100"/>
      <c r="FO245" s="100"/>
      <c r="FP245" s="100"/>
      <c r="FQ245" s="100"/>
      <c r="FR245" s="100"/>
      <c r="FS245" s="100"/>
      <c r="FT245" s="100"/>
      <c r="FU245" s="100"/>
      <c r="FV245" s="100"/>
      <c r="FW245" s="100"/>
      <c r="FX245" s="100"/>
      <c r="FY245" s="100"/>
      <c r="FZ245" s="100"/>
      <c r="GA245" s="100"/>
      <c r="GB245" s="100"/>
      <c r="GC245" s="100"/>
      <c r="GD245" s="100"/>
      <c r="GE245" s="100"/>
      <c r="GF245" s="100"/>
      <c r="GG245" s="100"/>
      <c r="GH245" s="100"/>
      <c r="GI245" s="100"/>
      <c r="GJ245" s="100"/>
      <c r="GK245" s="100"/>
      <c r="GL245" s="100"/>
      <c r="GM245" s="100"/>
      <c r="GN245" s="100"/>
      <c r="GO245" s="100"/>
    </row>
    <row r="246" spans="1:198" hidden="1" outlineLevel="1">
      <c r="A246" s="141" t="s">
        <v>184</v>
      </c>
      <c r="B246" s="142" t="s">
        <v>43</v>
      </c>
      <c r="C246" s="143"/>
      <c r="D246" s="143"/>
      <c r="E246" s="143"/>
      <c r="F246" s="122">
        <f t="shared" si="68"/>
        <v>683626.36</v>
      </c>
      <c r="G246" s="122">
        <f t="shared" si="68"/>
        <v>3237338.77</v>
      </c>
      <c r="H246" s="122">
        <f t="shared" si="68"/>
        <v>679057.63</v>
      </c>
      <c r="I246" s="122">
        <f t="shared" si="68"/>
        <v>536816.27</v>
      </c>
      <c r="J246" s="122">
        <f t="shared" si="68"/>
        <v>651408.58000000007</v>
      </c>
      <c r="K246" s="122">
        <f t="shared" si="68"/>
        <v>84172.25</v>
      </c>
      <c r="L246" s="122">
        <f t="shared" si="68"/>
        <v>2622746.98</v>
      </c>
      <c r="M246" s="122">
        <f t="shared" si="68"/>
        <v>0</v>
      </c>
      <c r="N246" s="122">
        <f t="shared" si="68"/>
        <v>0</v>
      </c>
      <c r="O246" s="122">
        <f t="shared" si="68"/>
        <v>0</v>
      </c>
      <c r="P246" s="122">
        <f t="shared" si="68"/>
        <v>0</v>
      </c>
      <c r="Q246" s="122">
        <f t="shared" si="68"/>
        <v>0</v>
      </c>
      <c r="R246" s="122">
        <f t="shared" si="68"/>
        <v>0</v>
      </c>
      <c r="S246" s="122">
        <f t="shared" si="68"/>
        <v>0</v>
      </c>
      <c r="T246" s="122">
        <f t="shared" si="68"/>
        <v>0</v>
      </c>
      <c r="U246" s="122">
        <f t="shared" si="68"/>
        <v>0</v>
      </c>
      <c r="V246" s="122">
        <f t="shared" ref="V246:AC249" si="70">SUMIF($E$9:$E$169,$A246,V$9:V$169)</f>
        <v>0</v>
      </c>
      <c r="W246" s="122">
        <f t="shared" si="70"/>
        <v>0</v>
      </c>
      <c r="X246" s="122">
        <f t="shared" si="70"/>
        <v>0</v>
      </c>
      <c r="Y246" s="122">
        <f t="shared" si="70"/>
        <v>0</v>
      </c>
      <c r="Z246" s="122">
        <f t="shared" si="70"/>
        <v>0</v>
      </c>
      <c r="AA246" s="122">
        <f t="shared" si="70"/>
        <v>58599.749999999993</v>
      </c>
      <c r="AB246" s="122">
        <f t="shared" si="70"/>
        <v>0</v>
      </c>
      <c r="AC246" s="122">
        <f t="shared" si="70"/>
        <v>8553766.5899999999</v>
      </c>
      <c r="AD246" s="125"/>
      <c r="AE246" s="126"/>
      <c r="AF246" s="126"/>
      <c r="AG246" s="127">
        <f t="shared" si="69"/>
        <v>0</v>
      </c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100"/>
      <c r="BS246" s="100"/>
      <c r="BT246" s="100"/>
      <c r="BU246" s="100"/>
      <c r="BV246" s="100"/>
      <c r="BW246" s="100"/>
      <c r="BX246" s="100"/>
      <c r="BY246" s="100"/>
      <c r="BZ246" s="100"/>
      <c r="CA246" s="100"/>
      <c r="CB246" s="100"/>
      <c r="CC246" s="100"/>
      <c r="CD246" s="100"/>
      <c r="CE246" s="100"/>
      <c r="CF246" s="100"/>
      <c r="CG246" s="100"/>
      <c r="CH246" s="100"/>
      <c r="CI246" s="100"/>
      <c r="CJ246" s="100"/>
      <c r="CK246" s="100"/>
      <c r="CL246" s="100"/>
      <c r="CM246" s="100"/>
      <c r="CN246" s="100"/>
      <c r="CO246" s="100"/>
      <c r="CP246" s="100"/>
      <c r="CQ246" s="100"/>
      <c r="CR246" s="100"/>
      <c r="CS246" s="100"/>
      <c r="CT246" s="100"/>
      <c r="CU246" s="100"/>
      <c r="CV246" s="100"/>
      <c r="CW246" s="100"/>
      <c r="CX246" s="100"/>
      <c r="CY246" s="100"/>
      <c r="CZ246" s="100"/>
      <c r="DA246" s="100"/>
      <c r="DB246" s="100"/>
      <c r="DC246" s="100"/>
      <c r="DD246" s="100"/>
      <c r="DE246" s="100"/>
      <c r="DF246" s="100"/>
      <c r="DG246" s="100"/>
      <c r="DH246" s="100"/>
      <c r="DI246" s="100"/>
      <c r="DJ246" s="100"/>
      <c r="DK246" s="100"/>
      <c r="DL246" s="100"/>
      <c r="DM246" s="100"/>
      <c r="DN246" s="100"/>
      <c r="DO246" s="100"/>
      <c r="DP246" s="100"/>
      <c r="DQ246" s="100"/>
      <c r="DR246" s="100"/>
      <c r="DS246" s="100"/>
      <c r="DT246" s="100"/>
      <c r="DU246" s="100"/>
      <c r="DV246" s="100"/>
      <c r="DW246" s="100"/>
      <c r="DX246" s="100"/>
      <c r="DY246" s="100"/>
      <c r="DZ246" s="100"/>
      <c r="EA246" s="100"/>
      <c r="EB246" s="100"/>
      <c r="EC246" s="100"/>
      <c r="ED246" s="100"/>
      <c r="EE246" s="100"/>
      <c r="EF246" s="100"/>
      <c r="EG246" s="100"/>
      <c r="EH246" s="100"/>
      <c r="EI246" s="100"/>
      <c r="EJ246" s="100"/>
      <c r="EK246" s="100"/>
      <c r="EL246" s="100"/>
      <c r="EM246" s="100"/>
      <c r="EN246" s="100"/>
      <c r="EO246" s="100"/>
      <c r="EP246" s="100"/>
      <c r="EQ246" s="100"/>
      <c r="ER246" s="100"/>
      <c r="ES246" s="100"/>
      <c r="ET246" s="100"/>
      <c r="EU246" s="100"/>
      <c r="EV246" s="100"/>
      <c r="EW246" s="100"/>
      <c r="EX246" s="100"/>
      <c r="EY246" s="100"/>
      <c r="EZ246" s="100"/>
      <c r="FA246" s="100"/>
      <c r="FB246" s="100"/>
      <c r="FC246" s="100"/>
      <c r="FD246" s="100"/>
      <c r="FE246" s="100"/>
      <c r="FF246" s="100"/>
      <c r="FG246" s="100"/>
      <c r="FH246" s="100"/>
      <c r="FI246" s="100"/>
      <c r="FJ246" s="100"/>
      <c r="FK246" s="100"/>
      <c r="FL246" s="100"/>
      <c r="FM246" s="100"/>
      <c r="FN246" s="100"/>
      <c r="FO246" s="100"/>
      <c r="FP246" s="100"/>
      <c r="FQ246" s="100"/>
      <c r="FR246" s="100"/>
      <c r="FS246" s="100"/>
      <c r="FT246" s="100"/>
      <c r="FU246" s="100"/>
      <c r="FV246" s="100"/>
      <c r="FW246" s="100"/>
      <c r="FX246" s="100"/>
      <c r="FY246" s="100"/>
      <c r="FZ246" s="100"/>
      <c r="GA246" s="100"/>
      <c r="GB246" s="100"/>
      <c r="GC246" s="100"/>
      <c r="GD246" s="100"/>
      <c r="GE246" s="100"/>
      <c r="GF246" s="100"/>
      <c r="GG246" s="100"/>
      <c r="GH246" s="100"/>
      <c r="GI246" s="100"/>
      <c r="GJ246" s="100"/>
      <c r="GK246" s="100"/>
      <c r="GL246" s="100"/>
      <c r="GM246" s="100"/>
      <c r="GN246" s="100"/>
      <c r="GO246" s="100"/>
    </row>
    <row r="247" spans="1:198" hidden="1" outlineLevel="1">
      <c r="A247" s="141" t="s">
        <v>307</v>
      </c>
      <c r="B247" s="142" t="s">
        <v>308</v>
      </c>
      <c r="C247" s="143"/>
      <c r="D247" s="143"/>
      <c r="E247" s="143"/>
      <c r="F247" s="122">
        <f t="shared" si="68"/>
        <v>138544.65</v>
      </c>
      <c r="G247" s="122">
        <f t="shared" si="68"/>
        <v>678417.33999999985</v>
      </c>
      <c r="H247" s="122">
        <f t="shared" si="68"/>
        <v>135443.68</v>
      </c>
      <c r="I247" s="122">
        <f t="shared" si="68"/>
        <v>110341.04</v>
      </c>
      <c r="J247" s="122">
        <f t="shared" si="68"/>
        <v>135726.16</v>
      </c>
      <c r="K247" s="122">
        <f t="shared" si="68"/>
        <v>15808.2</v>
      </c>
      <c r="L247" s="122">
        <f t="shared" si="68"/>
        <v>641440.99</v>
      </c>
      <c r="M247" s="122">
        <f t="shared" si="68"/>
        <v>0</v>
      </c>
      <c r="N247" s="122">
        <f t="shared" si="68"/>
        <v>0</v>
      </c>
      <c r="O247" s="122">
        <f t="shared" si="68"/>
        <v>0</v>
      </c>
      <c r="P247" s="122">
        <f t="shared" si="68"/>
        <v>0</v>
      </c>
      <c r="Q247" s="122">
        <f t="shared" si="68"/>
        <v>0</v>
      </c>
      <c r="R247" s="122">
        <f t="shared" si="68"/>
        <v>0</v>
      </c>
      <c r="S247" s="122">
        <f t="shared" si="68"/>
        <v>0</v>
      </c>
      <c r="T247" s="122">
        <f t="shared" si="68"/>
        <v>0</v>
      </c>
      <c r="U247" s="122">
        <f t="shared" si="68"/>
        <v>0</v>
      </c>
      <c r="V247" s="122">
        <f t="shared" si="70"/>
        <v>0</v>
      </c>
      <c r="W247" s="122">
        <f t="shared" si="70"/>
        <v>0</v>
      </c>
      <c r="X247" s="122">
        <f t="shared" si="70"/>
        <v>0</v>
      </c>
      <c r="Y247" s="122">
        <f t="shared" si="70"/>
        <v>0</v>
      </c>
      <c r="Z247" s="122">
        <f t="shared" si="70"/>
        <v>0</v>
      </c>
      <c r="AA247" s="122">
        <f t="shared" si="70"/>
        <v>14452.84</v>
      </c>
      <c r="AB247" s="122">
        <f t="shared" si="70"/>
        <v>0</v>
      </c>
      <c r="AC247" s="122">
        <f t="shared" si="70"/>
        <v>1870174.9</v>
      </c>
      <c r="AD247" s="125"/>
      <c r="AE247" s="126"/>
      <c r="AF247" s="126"/>
      <c r="AG247" s="127">
        <f t="shared" si="69"/>
        <v>0</v>
      </c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100"/>
      <c r="BS247" s="100"/>
      <c r="BT247" s="100"/>
      <c r="BU247" s="100"/>
      <c r="BV247" s="100"/>
      <c r="BW247" s="100"/>
      <c r="BX247" s="100"/>
      <c r="BY247" s="100"/>
      <c r="BZ247" s="100"/>
      <c r="CA247" s="100"/>
      <c r="CB247" s="100"/>
      <c r="CC247" s="100"/>
      <c r="CD247" s="100"/>
      <c r="CE247" s="100"/>
      <c r="CF247" s="100"/>
      <c r="CG247" s="100"/>
      <c r="CH247" s="100"/>
      <c r="CI247" s="100"/>
      <c r="CJ247" s="100"/>
      <c r="CK247" s="100"/>
      <c r="CL247" s="100"/>
      <c r="CM247" s="100"/>
      <c r="CN247" s="100"/>
      <c r="CO247" s="100"/>
      <c r="CP247" s="100"/>
      <c r="CQ247" s="100"/>
      <c r="CR247" s="100"/>
      <c r="CS247" s="100"/>
      <c r="CT247" s="100"/>
      <c r="CU247" s="100"/>
      <c r="CV247" s="100"/>
      <c r="CW247" s="100"/>
      <c r="CX247" s="100"/>
      <c r="CY247" s="100"/>
      <c r="CZ247" s="100"/>
      <c r="DA247" s="100"/>
      <c r="DB247" s="100"/>
      <c r="DC247" s="100"/>
      <c r="DD247" s="100"/>
      <c r="DE247" s="100"/>
      <c r="DF247" s="100"/>
      <c r="DG247" s="100"/>
      <c r="DH247" s="100"/>
      <c r="DI247" s="100"/>
      <c r="DJ247" s="100"/>
      <c r="DK247" s="100"/>
      <c r="DL247" s="100"/>
      <c r="DM247" s="100"/>
      <c r="DN247" s="100"/>
      <c r="DO247" s="100"/>
      <c r="DP247" s="100"/>
      <c r="DQ247" s="100"/>
      <c r="DR247" s="100"/>
      <c r="DS247" s="100"/>
      <c r="DT247" s="100"/>
      <c r="DU247" s="100"/>
      <c r="DV247" s="100"/>
      <c r="DW247" s="100"/>
      <c r="DX247" s="100"/>
      <c r="DY247" s="100"/>
      <c r="DZ247" s="100"/>
      <c r="EA247" s="100"/>
      <c r="EB247" s="100"/>
      <c r="EC247" s="100"/>
      <c r="ED247" s="100"/>
      <c r="EE247" s="100"/>
      <c r="EF247" s="100"/>
      <c r="EG247" s="100"/>
      <c r="EH247" s="100"/>
      <c r="EI247" s="100"/>
      <c r="EJ247" s="100"/>
      <c r="EK247" s="100"/>
      <c r="EL247" s="100"/>
      <c r="EM247" s="100"/>
      <c r="EN247" s="100"/>
      <c r="EO247" s="100"/>
      <c r="EP247" s="100"/>
      <c r="EQ247" s="100"/>
      <c r="ER247" s="100"/>
      <c r="ES247" s="100"/>
      <c r="ET247" s="100"/>
      <c r="EU247" s="100"/>
      <c r="EV247" s="100"/>
      <c r="EW247" s="100"/>
      <c r="EX247" s="100"/>
      <c r="EY247" s="100"/>
      <c r="EZ247" s="100"/>
      <c r="FA247" s="100"/>
      <c r="FB247" s="100"/>
      <c r="FC247" s="100"/>
      <c r="FD247" s="100"/>
      <c r="FE247" s="100"/>
      <c r="FF247" s="100"/>
      <c r="FG247" s="100"/>
      <c r="FH247" s="100"/>
      <c r="FI247" s="100"/>
      <c r="FJ247" s="100"/>
      <c r="FK247" s="100"/>
      <c r="FL247" s="100"/>
      <c r="FM247" s="100"/>
      <c r="FN247" s="100"/>
      <c r="FO247" s="100"/>
      <c r="FP247" s="100"/>
      <c r="FQ247" s="100"/>
      <c r="FR247" s="100"/>
      <c r="FS247" s="100"/>
      <c r="FT247" s="100"/>
      <c r="FU247" s="100"/>
      <c r="FV247" s="100"/>
      <c r="FW247" s="100"/>
      <c r="FX247" s="100"/>
      <c r="FY247" s="100"/>
      <c r="FZ247" s="100"/>
      <c r="GA247" s="100"/>
      <c r="GB247" s="100"/>
      <c r="GC247" s="100"/>
      <c r="GD247" s="100"/>
      <c r="GE247" s="100"/>
      <c r="GF247" s="100"/>
      <c r="GG247" s="100"/>
      <c r="GH247" s="100"/>
      <c r="GI247" s="100"/>
      <c r="GJ247" s="100"/>
      <c r="GK247" s="100"/>
      <c r="GL247" s="100"/>
      <c r="GM247" s="100"/>
      <c r="GN247" s="100"/>
      <c r="GO247" s="100"/>
    </row>
    <row r="248" spans="1:198" hidden="1" outlineLevel="1">
      <c r="A248" s="141" t="s">
        <v>182</v>
      </c>
      <c r="B248" s="142" t="s">
        <v>309</v>
      </c>
      <c r="C248" s="143"/>
      <c r="D248" s="143"/>
      <c r="E248" s="143"/>
      <c r="F248" s="122">
        <f t="shared" si="68"/>
        <v>42528.959999999999</v>
      </c>
      <c r="G248" s="122">
        <f t="shared" si="68"/>
        <v>192340.06</v>
      </c>
      <c r="H248" s="122">
        <f t="shared" si="68"/>
        <v>42604.7</v>
      </c>
      <c r="I248" s="122">
        <f t="shared" si="68"/>
        <v>35221.910000000003</v>
      </c>
      <c r="J248" s="122">
        <f t="shared" si="68"/>
        <v>40721.199999999997</v>
      </c>
      <c r="K248" s="122">
        <f t="shared" si="68"/>
        <v>5690.15</v>
      </c>
      <c r="L248" s="122">
        <f t="shared" si="68"/>
        <v>161853.72999999998</v>
      </c>
      <c r="M248" s="122">
        <f t="shared" si="68"/>
        <v>0</v>
      </c>
      <c r="N248" s="122">
        <f t="shared" si="68"/>
        <v>0</v>
      </c>
      <c r="O248" s="122">
        <f t="shared" si="68"/>
        <v>0</v>
      </c>
      <c r="P248" s="122">
        <f t="shared" si="68"/>
        <v>0</v>
      </c>
      <c r="Q248" s="122">
        <f t="shared" si="68"/>
        <v>0</v>
      </c>
      <c r="R248" s="122">
        <f t="shared" si="68"/>
        <v>0</v>
      </c>
      <c r="S248" s="122">
        <f t="shared" si="68"/>
        <v>0</v>
      </c>
      <c r="T248" s="122">
        <f t="shared" si="68"/>
        <v>0</v>
      </c>
      <c r="U248" s="122">
        <f t="shared" si="68"/>
        <v>0</v>
      </c>
      <c r="V248" s="122">
        <f t="shared" si="70"/>
        <v>0</v>
      </c>
      <c r="W248" s="122">
        <f t="shared" si="70"/>
        <v>0</v>
      </c>
      <c r="X248" s="122">
        <f t="shared" si="70"/>
        <v>0</v>
      </c>
      <c r="Y248" s="122">
        <f t="shared" si="70"/>
        <v>0</v>
      </c>
      <c r="Z248" s="122">
        <f t="shared" si="70"/>
        <v>0</v>
      </c>
      <c r="AA248" s="122">
        <f t="shared" si="70"/>
        <v>5130.26</v>
      </c>
      <c r="AB248" s="122">
        <f t="shared" si="70"/>
        <v>0</v>
      </c>
      <c r="AC248" s="122">
        <f t="shared" si="70"/>
        <v>526090.97</v>
      </c>
      <c r="AD248" s="125"/>
      <c r="AE248" s="126"/>
      <c r="AF248" s="126"/>
      <c r="AG248" s="127">
        <f t="shared" si="69"/>
        <v>0</v>
      </c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100"/>
      <c r="BS248" s="100"/>
      <c r="BT248" s="100"/>
      <c r="BU248" s="100"/>
      <c r="BV248" s="100"/>
      <c r="BW248" s="100"/>
      <c r="BX248" s="100"/>
      <c r="BY248" s="100"/>
      <c r="BZ248" s="100"/>
      <c r="CA248" s="100"/>
      <c r="CB248" s="100"/>
      <c r="CC248" s="100"/>
      <c r="CD248" s="100"/>
      <c r="CE248" s="100"/>
      <c r="CF248" s="100"/>
      <c r="CG248" s="100"/>
      <c r="CH248" s="100"/>
      <c r="CI248" s="100"/>
      <c r="CJ248" s="100"/>
      <c r="CK248" s="100"/>
      <c r="CL248" s="100"/>
      <c r="CM248" s="100"/>
      <c r="CN248" s="100"/>
      <c r="CO248" s="100"/>
      <c r="CP248" s="100"/>
      <c r="CQ248" s="100"/>
      <c r="CR248" s="100"/>
      <c r="CS248" s="100"/>
      <c r="CT248" s="100"/>
      <c r="CU248" s="100"/>
      <c r="CV248" s="100"/>
      <c r="CW248" s="100"/>
      <c r="CX248" s="100"/>
      <c r="CY248" s="100"/>
      <c r="CZ248" s="100"/>
      <c r="DA248" s="100"/>
      <c r="DB248" s="100"/>
      <c r="DC248" s="100"/>
      <c r="DD248" s="100"/>
      <c r="DE248" s="100"/>
      <c r="DF248" s="100"/>
      <c r="DG248" s="100"/>
      <c r="DH248" s="100"/>
      <c r="DI248" s="100"/>
      <c r="DJ248" s="100"/>
      <c r="DK248" s="100"/>
      <c r="DL248" s="100"/>
      <c r="DM248" s="100"/>
      <c r="DN248" s="100"/>
      <c r="DO248" s="100"/>
      <c r="DP248" s="100"/>
      <c r="DQ248" s="100"/>
      <c r="DR248" s="100"/>
      <c r="DS248" s="100"/>
      <c r="DT248" s="100"/>
      <c r="DU248" s="100"/>
      <c r="DV248" s="100"/>
      <c r="DW248" s="100"/>
      <c r="DX248" s="100"/>
      <c r="DY248" s="100"/>
      <c r="DZ248" s="100"/>
      <c r="EA248" s="100"/>
      <c r="EB248" s="100"/>
      <c r="EC248" s="100"/>
      <c r="ED248" s="100"/>
      <c r="EE248" s="100"/>
      <c r="EF248" s="100"/>
      <c r="EG248" s="100"/>
      <c r="EH248" s="100"/>
      <c r="EI248" s="100"/>
      <c r="EJ248" s="100"/>
      <c r="EK248" s="100"/>
      <c r="EL248" s="100"/>
      <c r="EM248" s="100"/>
      <c r="EN248" s="100"/>
      <c r="EO248" s="100"/>
      <c r="EP248" s="100"/>
      <c r="EQ248" s="100"/>
      <c r="ER248" s="100"/>
      <c r="ES248" s="100"/>
      <c r="ET248" s="100"/>
      <c r="EU248" s="100"/>
      <c r="EV248" s="100"/>
      <c r="EW248" s="100"/>
      <c r="EX248" s="100"/>
      <c r="EY248" s="100"/>
      <c r="EZ248" s="100"/>
      <c r="FA248" s="100"/>
      <c r="FB248" s="100"/>
      <c r="FC248" s="100"/>
      <c r="FD248" s="100"/>
      <c r="FE248" s="100"/>
      <c r="FF248" s="100"/>
      <c r="FG248" s="100"/>
      <c r="FH248" s="100"/>
      <c r="FI248" s="100"/>
      <c r="FJ248" s="100"/>
      <c r="FK248" s="100"/>
      <c r="FL248" s="100"/>
      <c r="FM248" s="100"/>
      <c r="FN248" s="100"/>
      <c r="FO248" s="100"/>
      <c r="FP248" s="100"/>
      <c r="FQ248" s="100"/>
      <c r="FR248" s="100"/>
      <c r="FS248" s="100"/>
      <c r="FT248" s="100"/>
      <c r="FU248" s="100"/>
      <c r="FV248" s="100"/>
      <c r="FW248" s="100"/>
      <c r="FX248" s="100"/>
      <c r="FY248" s="100"/>
      <c r="FZ248" s="100"/>
      <c r="GA248" s="100"/>
      <c r="GB248" s="100"/>
      <c r="GC248" s="100"/>
      <c r="GD248" s="100"/>
      <c r="GE248" s="100"/>
      <c r="GF248" s="100"/>
      <c r="GG248" s="100"/>
      <c r="GH248" s="100"/>
      <c r="GI248" s="100"/>
      <c r="GJ248" s="100"/>
      <c r="GK248" s="100"/>
      <c r="GL248" s="100"/>
      <c r="GM248" s="100"/>
      <c r="GN248" s="100"/>
      <c r="GO248" s="100"/>
    </row>
    <row r="249" spans="1:198" hidden="1" outlineLevel="1">
      <c r="A249" s="141" t="s">
        <v>310</v>
      </c>
      <c r="B249" s="142" t="s">
        <v>311</v>
      </c>
      <c r="C249" s="143"/>
      <c r="D249" s="143"/>
      <c r="E249" s="143"/>
      <c r="F249" s="122">
        <f t="shared" si="68"/>
        <v>0</v>
      </c>
      <c r="G249" s="122">
        <f t="shared" si="68"/>
        <v>0</v>
      </c>
      <c r="H249" s="122">
        <f t="shared" si="68"/>
        <v>0</v>
      </c>
      <c r="I249" s="122">
        <f t="shared" si="68"/>
        <v>0</v>
      </c>
      <c r="J249" s="122">
        <f t="shared" si="68"/>
        <v>0</v>
      </c>
      <c r="K249" s="122">
        <f t="shared" si="68"/>
        <v>0</v>
      </c>
      <c r="L249" s="122">
        <f t="shared" si="68"/>
        <v>0</v>
      </c>
      <c r="M249" s="122">
        <f t="shared" si="68"/>
        <v>0</v>
      </c>
      <c r="N249" s="122">
        <f t="shared" si="68"/>
        <v>0</v>
      </c>
      <c r="O249" s="122">
        <f t="shared" si="68"/>
        <v>0</v>
      </c>
      <c r="P249" s="122">
        <f t="shared" si="68"/>
        <v>0</v>
      </c>
      <c r="Q249" s="122">
        <f t="shared" si="68"/>
        <v>0</v>
      </c>
      <c r="R249" s="122">
        <f t="shared" si="68"/>
        <v>0</v>
      </c>
      <c r="S249" s="122">
        <f t="shared" si="68"/>
        <v>0</v>
      </c>
      <c r="T249" s="122">
        <f t="shared" si="68"/>
        <v>0</v>
      </c>
      <c r="U249" s="122">
        <f t="shared" si="68"/>
        <v>0</v>
      </c>
      <c r="V249" s="122">
        <f t="shared" si="70"/>
        <v>0</v>
      </c>
      <c r="W249" s="122">
        <f t="shared" si="70"/>
        <v>0</v>
      </c>
      <c r="X249" s="122">
        <f t="shared" si="70"/>
        <v>0</v>
      </c>
      <c r="Y249" s="122">
        <f t="shared" si="70"/>
        <v>0</v>
      </c>
      <c r="Z249" s="122">
        <f t="shared" si="70"/>
        <v>0</v>
      </c>
      <c r="AA249" s="122">
        <f t="shared" si="70"/>
        <v>0</v>
      </c>
      <c r="AB249" s="122">
        <f t="shared" si="70"/>
        <v>0</v>
      </c>
      <c r="AC249" s="122">
        <f t="shared" si="70"/>
        <v>0</v>
      </c>
      <c r="AD249" s="125"/>
      <c r="AE249" s="126"/>
      <c r="AF249" s="126"/>
      <c r="AG249" s="127">
        <f t="shared" si="69"/>
        <v>0</v>
      </c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100"/>
      <c r="BS249" s="100"/>
      <c r="BT249" s="100"/>
      <c r="BU249" s="100"/>
      <c r="BV249" s="100"/>
      <c r="BW249" s="100"/>
      <c r="BX249" s="100"/>
      <c r="BY249" s="100"/>
      <c r="BZ249" s="100"/>
      <c r="CA249" s="100"/>
      <c r="CB249" s="100"/>
      <c r="CC249" s="100"/>
      <c r="CD249" s="100"/>
      <c r="CE249" s="100"/>
      <c r="CF249" s="100"/>
      <c r="CG249" s="100"/>
      <c r="CH249" s="100"/>
      <c r="CI249" s="100"/>
      <c r="CJ249" s="100"/>
      <c r="CK249" s="100"/>
      <c r="CL249" s="100"/>
      <c r="CM249" s="100"/>
      <c r="CN249" s="100"/>
      <c r="CO249" s="100"/>
      <c r="CP249" s="100"/>
      <c r="CQ249" s="100"/>
      <c r="CR249" s="100"/>
      <c r="CS249" s="100"/>
      <c r="CT249" s="100"/>
      <c r="CU249" s="100"/>
      <c r="CV249" s="100"/>
      <c r="CW249" s="100"/>
      <c r="CX249" s="100"/>
      <c r="CY249" s="100"/>
      <c r="CZ249" s="100"/>
      <c r="DA249" s="100"/>
      <c r="DB249" s="100"/>
      <c r="DC249" s="100"/>
      <c r="DD249" s="100"/>
      <c r="DE249" s="100"/>
      <c r="DF249" s="100"/>
      <c r="DG249" s="100"/>
      <c r="DH249" s="100"/>
      <c r="DI249" s="100"/>
      <c r="DJ249" s="100"/>
      <c r="DK249" s="100"/>
      <c r="DL249" s="100"/>
      <c r="DM249" s="100"/>
      <c r="DN249" s="100"/>
      <c r="DO249" s="100"/>
      <c r="DP249" s="100"/>
      <c r="DQ249" s="100"/>
      <c r="DR249" s="100"/>
      <c r="DS249" s="100"/>
      <c r="DT249" s="100"/>
      <c r="DU249" s="100"/>
      <c r="DV249" s="100"/>
      <c r="DW249" s="100"/>
      <c r="DX249" s="100"/>
      <c r="DY249" s="100"/>
      <c r="DZ249" s="100"/>
      <c r="EA249" s="100"/>
      <c r="EB249" s="100"/>
      <c r="EC249" s="100"/>
      <c r="ED249" s="100"/>
      <c r="EE249" s="100"/>
      <c r="EF249" s="100"/>
      <c r="EG249" s="100"/>
      <c r="EH249" s="100"/>
      <c r="EI249" s="100"/>
      <c r="EJ249" s="100"/>
      <c r="EK249" s="100"/>
      <c r="EL249" s="100"/>
      <c r="EM249" s="100"/>
      <c r="EN249" s="100"/>
      <c r="EO249" s="100"/>
      <c r="EP249" s="100"/>
      <c r="EQ249" s="100"/>
      <c r="ER249" s="100"/>
      <c r="ES249" s="100"/>
      <c r="ET249" s="100"/>
      <c r="EU249" s="100"/>
      <c r="EV249" s="100"/>
      <c r="EW249" s="100"/>
      <c r="EX249" s="100"/>
      <c r="EY249" s="100"/>
      <c r="EZ249" s="100"/>
      <c r="FA249" s="100"/>
      <c r="FB249" s="100"/>
      <c r="FC249" s="100"/>
      <c r="FD249" s="100"/>
      <c r="FE249" s="100"/>
      <c r="FF249" s="100"/>
      <c r="FG249" s="100"/>
      <c r="FH249" s="100"/>
      <c r="FI249" s="100"/>
      <c r="FJ249" s="100"/>
      <c r="FK249" s="100"/>
      <c r="FL249" s="100"/>
      <c r="FM249" s="100"/>
      <c r="FN249" s="100"/>
      <c r="FO249" s="100"/>
      <c r="FP249" s="100"/>
      <c r="FQ249" s="100"/>
      <c r="FR249" s="100"/>
      <c r="FS249" s="100"/>
      <c r="FT249" s="100"/>
      <c r="FU249" s="100"/>
      <c r="FV249" s="100"/>
      <c r="FW249" s="100"/>
      <c r="FX249" s="100"/>
      <c r="FY249" s="100"/>
      <c r="FZ249" s="100"/>
      <c r="GA249" s="100"/>
      <c r="GB249" s="100"/>
      <c r="GC249" s="100"/>
      <c r="GD249" s="100"/>
      <c r="GE249" s="100"/>
      <c r="GF249" s="100"/>
      <c r="GG249" s="100"/>
      <c r="GH249" s="100"/>
      <c r="GI249" s="100"/>
      <c r="GJ249" s="100"/>
      <c r="GK249" s="100"/>
      <c r="GL249" s="100"/>
      <c r="GM249" s="100"/>
      <c r="GN249" s="100"/>
      <c r="GO249" s="100"/>
    </row>
    <row r="250" spans="1:198" hidden="1">
      <c r="A250" s="133" t="s">
        <v>312</v>
      </c>
      <c r="B250" s="134" t="s">
        <v>313</v>
      </c>
      <c r="C250" s="135"/>
      <c r="D250" s="135"/>
      <c r="E250" s="135"/>
      <c r="F250" s="136">
        <f>F223-F224</f>
        <v>-28808412.670000006</v>
      </c>
      <c r="G250" s="140">
        <f t="shared" ref="G250:L250" si="71">G223-G224</f>
        <v>-258702209.25</v>
      </c>
      <c r="H250" s="140">
        <f t="shared" si="71"/>
        <v>-51891362.109999999</v>
      </c>
      <c r="I250" s="140">
        <f t="shared" si="71"/>
        <v>-37189417.04999999</v>
      </c>
      <c r="J250" s="140">
        <f t="shared" si="71"/>
        <v>-39330309.580000006</v>
      </c>
      <c r="K250" s="140">
        <f t="shared" si="71"/>
        <v>-2991415.5499999993</v>
      </c>
      <c r="L250" s="140">
        <f t="shared" si="71"/>
        <v>-240120128.16999996</v>
      </c>
      <c r="M250" s="140">
        <f>M223-M224</f>
        <v>-425204.08999999997</v>
      </c>
      <c r="N250" s="140">
        <f t="shared" ref="N250:AC250" si="72">N223-N224</f>
        <v>-2220887.3599999994</v>
      </c>
      <c r="O250" s="140">
        <f t="shared" si="72"/>
        <v>-705548.49</v>
      </c>
      <c r="P250" s="140">
        <f t="shared" si="72"/>
        <v>-1552191.1699999997</v>
      </c>
      <c r="Q250" s="140">
        <f t="shared" si="72"/>
        <v>-1537770.24</v>
      </c>
      <c r="R250" s="140">
        <f t="shared" si="72"/>
        <v>0</v>
      </c>
      <c r="S250" s="140">
        <f t="shared" si="72"/>
        <v>-1189807.9399999995</v>
      </c>
      <c r="T250" s="140">
        <f t="shared" si="72"/>
        <v>-465171.5</v>
      </c>
      <c r="U250" s="140">
        <f t="shared" si="72"/>
        <v>-7189158.3099999996</v>
      </c>
      <c r="V250" s="140">
        <f t="shared" si="72"/>
        <v>-522239.09</v>
      </c>
      <c r="W250" s="140">
        <f t="shared" si="72"/>
        <v>-509822.15</v>
      </c>
      <c r="X250" s="140">
        <f t="shared" si="72"/>
        <v>-646600.79</v>
      </c>
      <c r="Y250" s="140">
        <f t="shared" si="72"/>
        <v>-19589.46</v>
      </c>
      <c r="Z250" s="140">
        <f t="shared" si="72"/>
        <v>-3916523.08</v>
      </c>
      <c r="AA250" s="140">
        <f t="shared" si="72"/>
        <v>-3350538.6799999997</v>
      </c>
      <c r="AB250" s="140">
        <f t="shared" si="72"/>
        <v>-3974873.5</v>
      </c>
      <c r="AC250" s="140">
        <f t="shared" si="72"/>
        <v>-702674967.94000006</v>
      </c>
      <c r="AD250" s="137">
        <f>AD223-AD224</f>
        <v>0</v>
      </c>
      <c r="AE250" s="138">
        <f t="shared" ref="AE250:AF250" si="73">AE223-AE224</f>
        <v>0</v>
      </c>
      <c r="AF250" s="138">
        <f t="shared" si="73"/>
        <v>0</v>
      </c>
      <c r="AG250" s="127">
        <f t="shared" si="69"/>
        <v>0</v>
      </c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0"/>
      <c r="BD250" s="100"/>
      <c r="BE250" s="100"/>
      <c r="BF250" s="100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100"/>
      <c r="BS250" s="100"/>
      <c r="BT250" s="100"/>
      <c r="BU250" s="100"/>
      <c r="BV250" s="100"/>
      <c r="BW250" s="100"/>
      <c r="BX250" s="100"/>
      <c r="BY250" s="100"/>
      <c r="BZ250" s="100"/>
      <c r="CA250" s="100"/>
      <c r="CB250" s="100"/>
      <c r="CC250" s="100"/>
      <c r="CD250" s="100"/>
      <c r="CE250" s="100"/>
      <c r="CF250" s="100"/>
      <c r="CG250" s="100"/>
      <c r="CH250" s="100"/>
      <c r="CI250" s="100"/>
      <c r="CJ250" s="100"/>
      <c r="CK250" s="100"/>
      <c r="CL250" s="100"/>
      <c r="CM250" s="100"/>
      <c r="CN250" s="100"/>
      <c r="CO250" s="100"/>
      <c r="CP250" s="100"/>
      <c r="CQ250" s="100"/>
      <c r="CR250" s="100"/>
      <c r="CS250" s="100"/>
      <c r="CT250" s="100"/>
      <c r="CU250" s="100"/>
      <c r="CV250" s="100"/>
      <c r="CW250" s="100"/>
      <c r="CX250" s="100"/>
      <c r="CY250" s="100"/>
      <c r="CZ250" s="100"/>
      <c r="DA250" s="100"/>
      <c r="DB250" s="100"/>
      <c r="DC250" s="100"/>
      <c r="DD250" s="100"/>
      <c r="DE250" s="100"/>
      <c r="DF250" s="100"/>
      <c r="DG250" s="100"/>
      <c r="DH250" s="100"/>
      <c r="DI250" s="100"/>
      <c r="DJ250" s="100"/>
      <c r="DK250" s="100"/>
      <c r="DL250" s="100"/>
      <c r="DM250" s="100"/>
      <c r="DN250" s="100"/>
      <c r="DO250" s="100"/>
      <c r="DP250" s="100"/>
      <c r="DQ250" s="100"/>
      <c r="DR250" s="100"/>
      <c r="DS250" s="100"/>
      <c r="DT250" s="100"/>
      <c r="DU250" s="100"/>
      <c r="DV250" s="100"/>
      <c r="DW250" s="100"/>
      <c r="DX250" s="100"/>
      <c r="DY250" s="100"/>
      <c r="DZ250" s="100"/>
      <c r="EA250" s="100"/>
      <c r="EB250" s="100"/>
      <c r="EC250" s="100"/>
      <c r="ED250" s="100"/>
      <c r="EE250" s="100"/>
      <c r="EF250" s="100"/>
      <c r="EG250" s="100"/>
      <c r="EH250" s="100"/>
      <c r="EI250" s="100"/>
      <c r="EJ250" s="100"/>
      <c r="EK250" s="100"/>
      <c r="EL250" s="100"/>
      <c r="EM250" s="100"/>
      <c r="EN250" s="100"/>
      <c r="EO250" s="100"/>
      <c r="EP250" s="100"/>
      <c r="EQ250" s="100"/>
      <c r="ER250" s="100"/>
      <c r="ES250" s="100"/>
      <c r="ET250" s="100"/>
      <c r="EU250" s="100"/>
      <c r="EV250" s="100"/>
      <c r="EW250" s="100"/>
      <c r="EX250" s="100"/>
      <c r="EY250" s="100"/>
      <c r="EZ250" s="100"/>
      <c r="FA250" s="100"/>
      <c r="FB250" s="100"/>
      <c r="FC250" s="100"/>
      <c r="FD250" s="100"/>
      <c r="FE250" s="100"/>
      <c r="FF250" s="100"/>
      <c r="FG250" s="100"/>
      <c r="FH250" s="100"/>
      <c r="FI250" s="100"/>
      <c r="FJ250" s="100"/>
      <c r="FK250" s="100"/>
      <c r="FL250" s="100"/>
      <c r="FM250" s="100"/>
      <c r="FN250" s="100"/>
      <c r="FO250" s="100"/>
      <c r="FP250" s="100"/>
      <c r="FQ250" s="100"/>
      <c r="FR250" s="100"/>
      <c r="FS250" s="100"/>
      <c r="FT250" s="100"/>
      <c r="FU250" s="100"/>
      <c r="FV250" s="100"/>
      <c r="FW250" s="100"/>
      <c r="FX250" s="100"/>
      <c r="FY250" s="100"/>
      <c r="FZ250" s="100"/>
      <c r="GA250" s="100"/>
      <c r="GB250" s="100"/>
      <c r="GC250" s="100"/>
      <c r="GD250" s="100"/>
      <c r="GE250" s="100"/>
      <c r="GF250" s="100"/>
      <c r="GG250" s="100"/>
      <c r="GH250" s="100"/>
      <c r="GI250" s="100"/>
      <c r="GJ250" s="100"/>
      <c r="GK250" s="100"/>
      <c r="GL250" s="100"/>
      <c r="GM250" s="100"/>
      <c r="GN250" s="100"/>
      <c r="GO250" s="100"/>
    </row>
    <row r="251" spans="1:198" hidden="1">
      <c r="A251" s="133" t="s">
        <v>314</v>
      </c>
      <c r="B251" s="134" t="s">
        <v>315</v>
      </c>
      <c r="C251" s="135"/>
      <c r="D251" s="135"/>
      <c r="E251" s="135"/>
      <c r="F251" s="136">
        <f>F252+F253+F254+F255+F256+F257+F258+F259+F260</f>
        <v>0</v>
      </c>
      <c r="G251" s="140">
        <f t="shared" ref="G251:L251" si="74">G252+G253+G254+G255+G256+G257+G258+G259+G260</f>
        <v>0</v>
      </c>
      <c r="H251" s="140">
        <f t="shared" si="74"/>
        <v>0</v>
      </c>
      <c r="I251" s="140">
        <f t="shared" si="74"/>
        <v>0</v>
      </c>
      <c r="J251" s="140">
        <f t="shared" si="74"/>
        <v>0</v>
      </c>
      <c r="K251" s="140">
        <f t="shared" si="74"/>
        <v>0</v>
      </c>
      <c r="L251" s="140">
        <f t="shared" si="74"/>
        <v>0</v>
      </c>
      <c r="M251" s="140"/>
      <c r="N251" s="140"/>
      <c r="O251" s="148"/>
      <c r="P251" s="149"/>
      <c r="Q251" s="136"/>
      <c r="R251" s="140"/>
      <c r="S251" s="140"/>
      <c r="T251" s="140"/>
      <c r="U251" s="140"/>
      <c r="V251" s="140"/>
      <c r="W251" s="140"/>
      <c r="X251" s="140"/>
      <c r="Y251" s="140"/>
      <c r="Z251" s="148"/>
      <c r="AA251" s="135"/>
      <c r="AB251" s="136"/>
      <c r="AC251" s="140">
        <f t="shared" ref="AC251" si="75">AC252+AC253+AC254+AC255+AC256+AC257+AC258+AC259+AC260</f>
        <v>0</v>
      </c>
      <c r="AD251" s="137">
        <f>AD252+AD253+AD254+AD255+AD256+AD257+AD258+AD259+AD260</f>
        <v>0</v>
      </c>
      <c r="AE251" s="138">
        <f t="shared" ref="AE251:AF251" si="76">AE252+AE253+AE254+AE255+AE256+AE257+AE258+AE259+AE260</f>
        <v>0</v>
      </c>
      <c r="AF251" s="138">
        <f t="shared" si="76"/>
        <v>0</v>
      </c>
      <c r="AG251" s="127">
        <f t="shared" si="69"/>
        <v>0</v>
      </c>
      <c r="AH251" s="139"/>
      <c r="AI251" s="139"/>
      <c r="AJ251" s="139"/>
      <c r="AK251" s="139"/>
      <c r="AL251" s="139"/>
      <c r="AM251" s="139"/>
      <c r="AN251" s="139"/>
      <c r="AO251" s="139"/>
      <c r="AP251" s="139"/>
      <c r="AQ251" s="139"/>
      <c r="AR251" s="139"/>
      <c r="AS251" s="139"/>
      <c r="AT251" s="139"/>
      <c r="AU251" s="139"/>
      <c r="AV251" s="139"/>
      <c r="AW251" s="139"/>
      <c r="AX251" s="139"/>
      <c r="AY251" s="139"/>
      <c r="AZ251" s="139"/>
      <c r="BA251" s="139"/>
      <c r="BB251" s="139"/>
      <c r="BC251" s="139"/>
      <c r="BD251" s="139"/>
      <c r="BE251" s="139"/>
      <c r="BF251" s="139"/>
      <c r="BG251" s="139"/>
      <c r="BH251" s="139"/>
      <c r="BI251" s="139"/>
      <c r="BJ251" s="139"/>
      <c r="BK251" s="139"/>
      <c r="BL251" s="139"/>
      <c r="BM251" s="139"/>
      <c r="BN251" s="139"/>
      <c r="BO251" s="139"/>
      <c r="BP251" s="139"/>
      <c r="BQ251" s="139"/>
      <c r="BR251" s="139"/>
      <c r="BS251" s="139"/>
      <c r="BT251" s="139"/>
      <c r="BU251" s="139"/>
      <c r="BV251" s="139"/>
      <c r="BW251" s="139"/>
      <c r="BX251" s="139"/>
      <c r="BY251" s="139"/>
      <c r="BZ251" s="139"/>
      <c r="CA251" s="139"/>
      <c r="CB251" s="139"/>
      <c r="CC251" s="139"/>
      <c r="CD251" s="139"/>
      <c r="CE251" s="139"/>
      <c r="CF251" s="139"/>
      <c r="CG251" s="139"/>
      <c r="CH251" s="139"/>
      <c r="CI251" s="139"/>
      <c r="CJ251" s="139"/>
      <c r="CK251" s="139"/>
      <c r="CL251" s="139"/>
      <c r="CM251" s="139"/>
      <c r="CN251" s="139"/>
      <c r="CO251" s="139"/>
      <c r="CP251" s="139"/>
      <c r="CQ251" s="139"/>
      <c r="CR251" s="139"/>
      <c r="CS251" s="139"/>
      <c r="CT251" s="139"/>
      <c r="CU251" s="139"/>
      <c r="CV251" s="139"/>
      <c r="CW251" s="139"/>
      <c r="CX251" s="139"/>
      <c r="CY251" s="139"/>
      <c r="CZ251" s="139"/>
      <c r="DA251" s="139"/>
      <c r="DB251" s="139"/>
      <c r="DC251" s="139"/>
      <c r="DD251" s="139"/>
      <c r="DE251" s="139"/>
      <c r="DF251" s="139"/>
      <c r="DG251" s="139"/>
      <c r="DH251" s="139"/>
      <c r="DI251" s="139"/>
      <c r="DJ251" s="139"/>
      <c r="DK251" s="139"/>
      <c r="DL251" s="139"/>
      <c r="DM251" s="139"/>
      <c r="DN251" s="139"/>
      <c r="DO251" s="139"/>
      <c r="DP251" s="139"/>
      <c r="DQ251" s="139"/>
      <c r="DR251" s="139"/>
      <c r="DS251" s="139"/>
      <c r="DT251" s="139"/>
      <c r="DU251" s="139"/>
      <c r="DV251" s="139"/>
      <c r="DW251" s="139"/>
      <c r="DX251" s="139"/>
      <c r="DY251" s="139"/>
      <c r="DZ251" s="139"/>
      <c r="EA251" s="139"/>
      <c r="EB251" s="139"/>
      <c r="EC251" s="139"/>
      <c r="ED251" s="139"/>
      <c r="EE251" s="139"/>
      <c r="EF251" s="139"/>
      <c r="EG251" s="139"/>
      <c r="EH251" s="139"/>
      <c r="EI251" s="139"/>
      <c r="EJ251" s="139"/>
      <c r="EK251" s="139"/>
      <c r="EL251" s="139"/>
      <c r="EM251" s="139"/>
      <c r="EN251" s="139"/>
      <c r="EO251" s="139"/>
      <c r="EP251" s="139"/>
      <c r="EQ251" s="139"/>
      <c r="ER251" s="139"/>
      <c r="ES251" s="139"/>
      <c r="ET251" s="139"/>
      <c r="EU251" s="139"/>
      <c r="EV251" s="139"/>
      <c r="EW251" s="139"/>
      <c r="EX251" s="139"/>
      <c r="EY251" s="139"/>
      <c r="EZ251" s="139"/>
      <c r="FA251" s="139"/>
      <c r="FB251" s="139"/>
      <c r="FC251" s="139"/>
      <c r="FD251" s="139"/>
      <c r="FE251" s="139"/>
      <c r="FF251" s="139"/>
      <c r="FG251" s="139"/>
      <c r="FH251" s="139"/>
      <c r="FI251" s="139"/>
      <c r="FJ251" s="139"/>
      <c r="FK251" s="139"/>
      <c r="FL251" s="139"/>
      <c r="FM251" s="139"/>
      <c r="FN251" s="139"/>
      <c r="FO251" s="139"/>
      <c r="FP251" s="139"/>
      <c r="FQ251" s="139"/>
      <c r="FR251" s="139"/>
      <c r="FS251" s="139"/>
      <c r="FT251" s="139"/>
      <c r="FU251" s="139"/>
      <c r="FV251" s="139"/>
      <c r="FW251" s="139"/>
      <c r="FX251" s="139"/>
      <c r="FY251" s="139"/>
      <c r="FZ251" s="139"/>
      <c r="GA251" s="139"/>
      <c r="GB251" s="139"/>
      <c r="GC251" s="139"/>
      <c r="GD251" s="139"/>
      <c r="GE251" s="139"/>
      <c r="GF251" s="139"/>
      <c r="GG251" s="139"/>
      <c r="GH251" s="139"/>
      <c r="GI251" s="139"/>
      <c r="GJ251" s="139"/>
      <c r="GK251" s="139"/>
      <c r="GL251" s="139"/>
      <c r="GM251" s="139"/>
      <c r="GN251" s="139"/>
      <c r="GO251" s="139"/>
    </row>
    <row r="252" spans="1:198" hidden="1">
      <c r="A252" s="111" t="s">
        <v>316</v>
      </c>
      <c r="B252" s="121" t="s">
        <v>317</v>
      </c>
      <c r="C252" s="113"/>
      <c r="D252" s="113"/>
      <c r="E252" s="113"/>
      <c r="F252" s="122"/>
      <c r="G252" s="123"/>
      <c r="H252" s="123"/>
      <c r="I252" s="123"/>
      <c r="J252" s="123"/>
      <c r="K252" s="123"/>
      <c r="L252" s="123"/>
      <c r="M252" s="123"/>
      <c r="N252" s="123"/>
      <c r="O252" s="124"/>
      <c r="P252" s="117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25"/>
      <c r="AE252" s="126"/>
      <c r="AF252" s="126"/>
      <c r="AG252" s="127">
        <f t="shared" si="69"/>
        <v>0</v>
      </c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100"/>
      <c r="BS252" s="100"/>
      <c r="BT252" s="100"/>
      <c r="BU252" s="100"/>
      <c r="BV252" s="100"/>
      <c r="BW252" s="100"/>
      <c r="BX252" s="100"/>
      <c r="BY252" s="100"/>
      <c r="BZ252" s="100"/>
      <c r="CA252" s="100"/>
      <c r="CB252" s="100"/>
      <c r="CC252" s="100"/>
      <c r="CD252" s="100"/>
      <c r="CE252" s="100"/>
      <c r="CF252" s="100"/>
      <c r="CG252" s="100"/>
      <c r="CH252" s="100"/>
      <c r="CI252" s="100"/>
      <c r="CJ252" s="100"/>
      <c r="CK252" s="100"/>
      <c r="CL252" s="100"/>
      <c r="CM252" s="100"/>
      <c r="CN252" s="100"/>
      <c r="CO252" s="100"/>
      <c r="CP252" s="100"/>
      <c r="CQ252" s="100"/>
      <c r="CR252" s="100"/>
      <c r="CS252" s="100"/>
      <c r="CT252" s="100"/>
      <c r="CU252" s="100"/>
      <c r="CV252" s="100"/>
      <c r="CW252" s="100"/>
      <c r="CX252" s="100"/>
      <c r="CY252" s="100"/>
      <c r="CZ252" s="100"/>
      <c r="DA252" s="100"/>
      <c r="DB252" s="100"/>
      <c r="DC252" s="100"/>
      <c r="DD252" s="100"/>
      <c r="DE252" s="100"/>
      <c r="DF252" s="100"/>
      <c r="DG252" s="100"/>
      <c r="DH252" s="100"/>
      <c r="DI252" s="100"/>
      <c r="DJ252" s="100"/>
      <c r="DK252" s="100"/>
      <c r="DL252" s="100"/>
      <c r="DM252" s="100"/>
      <c r="DN252" s="100"/>
      <c r="DO252" s="100"/>
      <c r="DP252" s="100"/>
      <c r="DQ252" s="100"/>
      <c r="DR252" s="100"/>
      <c r="DS252" s="100"/>
      <c r="DT252" s="100"/>
      <c r="DU252" s="100"/>
      <c r="DV252" s="100"/>
      <c r="DW252" s="100"/>
      <c r="DX252" s="100"/>
      <c r="DY252" s="100"/>
      <c r="DZ252" s="100"/>
      <c r="EA252" s="100"/>
      <c r="EB252" s="100"/>
      <c r="EC252" s="100"/>
      <c r="ED252" s="100"/>
      <c r="EE252" s="100"/>
      <c r="EF252" s="100"/>
      <c r="EG252" s="100"/>
      <c r="EH252" s="100"/>
      <c r="EI252" s="100"/>
      <c r="EJ252" s="100"/>
      <c r="EK252" s="100"/>
      <c r="EL252" s="100"/>
      <c r="EM252" s="100"/>
      <c r="EN252" s="100"/>
      <c r="EO252" s="100"/>
      <c r="EP252" s="100"/>
      <c r="EQ252" s="100"/>
      <c r="ER252" s="100"/>
      <c r="ES252" s="100"/>
      <c r="ET252" s="100"/>
      <c r="EU252" s="100"/>
      <c r="EV252" s="100"/>
      <c r="EW252" s="100"/>
      <c r="EX252" s="100"/>
      <c r="EY252" s="100"/>
      <c r="EZ252" s="100"/>
      <c r="FA252" s="100"/>
      <c r="FB252" s="100"/>
      <c r="FC252" s="100"/>
      <c r="FD252" s="100"/>
      <c r="FE252" s="100"/>
      <c r="FF252" s="100"/>
      <c r="FG252" s="100"/>
      <c r="FH252" s="100"/>
      <c r="FI252" s="100"/>
      <c r="FJ252" s="100"/>
      <c r="FK252" s="100"/>
      <c r="FL252" s="100"/>
      <c r="FM252" s="100"/>
      <c r="FN252" s="100"/>
      <c r="FO252" s="100"/>
      <c r="FP252" s="100"/>
      <c r="FQ252" s="100"/>
      <c r="FR252" s="100"/>
      <c r="FS252" s="100"/>
      <c r="FT252" s="100"/>
      <c r="FU252" s="100"/>
      <c r="FV252" s="100"/>
      <c r="FW252" s="100"/>
      <c r="FX252" s="100"/>
      <c r="FY252" s="100"/>
      <c r="FZ252" s="100"/>
      <c r="GA252" s="100"/>
      <c r="GB252" s="100"/>
      <c r="GC252" s="100"/>
      <c r="GD252" s="100"/>
      <c r="GE252" s="100"/>
      <c r="GF252" s="100"/>
      <c r="GG252" s="100"/>
      <c r="GH252" s="100"/>
      <c r="GI252" s="100"/>
      <c r="GJ252" s="100"/>
      <c r="GK252" s="100"/>
      <c r="GL252" s="100"/>
      <c r="GM252" s="100"/>
      <c r="GN252" s="100"/>
      <c r="GO252" s="100"/>
    </row>
    <row r="253" spans="1:198" hidden="1">
      <c r="A253" s="111" t="s">
        <v>318</v>
      </c>
      <c r="B253" s="121" t="s">
        <v>319</v>
      </c>
      <c r="C253" s="113"/>
      <c r="D253" s="113"/>
      <c r="E253" s="113"/>
      <c r="F253" s="122"/>
      <c r="G253" s="123"/>
      <c r="H253" s="123"/>
      <c r="I253" s="123"/>
      <c r="J253" s="123"/>
      <c r="K253" s="123"/>
      <c r="L253" s="123"/>
      <c r="M253" s="123"/>
      <c r="N253" s="123"/>
      <c r="O253" s="124"/>
      <c r="P253" s="117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25"/>
      <c r="AE253" s="126"/>
      <c r="AF253" s="126"/>
      <c r="AG253" s="127">
        <f t="shared" si="69"/>
        <v>0</v>
      </c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/>
      <c r="BF253" s="100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100"/>
      <c r="BS253" s="100"/>
      <c r="BT253" s="100"/>
      <c r="BU253" s="100"/>
      <c r="BV253" s="100"/>
      <c r="BW253" s="100"/>
      <c r="BX253" s="100"/>
      <c r="BY253" s="100"/>
      <c r="BZ253" s="100"/>
      <c r="CA253" s="100"/>
      <c r="CB253" s="100"/>
      <c r="CC253" s="100"/>
      <c r="CD253" s="100"/>
      <c r="CE253" s="100"/>
      <c r="CF253" s="100"/>
      <c r="CG253" s="100"/>
      <c r="CH253" s="100"/>
      <c r="CI253" s="100"/>
      <c r="CJ253" s="100"/>
      <c r="CK253" s="100"/>
      <c r="CL253" s="100"/>
      <c r="CM253" s="100"/>
      <c r="CN253" s="100"/>
      <c r="CO253" s="100"/>
      <c r="CP253" s="100"/>
      <c r="CQ253" s="100"/>
      <c r="CR253" s="100"/>
      <c r="CS253" s="100"/>
      <c r="CT253" s="100"/>
      <c r="CU253" s="100"/>
      <c r="CV253" s="100"/>
      <c r="CW253" s="100"/>
      <c r="CX253" s="100"/>
      <c r="CY253" s="100"/>
      <c r="CZ253" s="100"/>
      <c r="DA253" s="100"/>
      <c r="DB253" s="100"/>
      <c r="DC253" s="100"/>
      <c r="DD253" s="100"/>
      <c r="DE253" s="100"/>
      <c r="DF253" s="100"/>
      <c r="DG253" s="100"/>
      <c r="DH253" s="100"/>
      <c r="DI253" s="100"/>
      <c r="DJ253" s="100"/>
      <c r="DK253" s="100"/>
      <c r="DL253" s="100"/>
      <c r="DM253" s="100"/>
      <c r="DN253" s="100"/>
      <c r="DO253" s="100"/>
      <c r="DP253" s="100"/>
      <c r="DQ253" s="100"/>
      <c r="DR253" s="100"/>
      <c r="DS253" s="100"/>
      <c r="DT253" s="100"/>
      <c r="DU253" s="100"/>
      <c r="DV253" s="100"/>
      <c r="DW253" s="100"/>
      <c r="DX253" s="100"/>
      <c r="DY253" s="100"/>
      <c r="DZ253" s="100"/>
      <c r="EA253" s="100"/>
      <c r="EB253" s="100"/>
      <c r="EC253" s="100"/>
      <c r="ED253" s="100"/>
      <c r="EE253" s="100"/>
      <c r="EF253" s="100"/>
      <c r="EG253" s="100"/>
      <c r="EH253" s="100"/>
      <c r="EI253" s="100"/>
      <c r="EJ253" s="100"/>
      <c r="EK253" s="100"/>
      <c r="EL253" s="100"/>
      <c r="EM253" s="100"/>
      <c r="EN253" s="100"/>
      <c r="EO253" s="100"/>
      <c r="EP253" s="100"/>
      <c r="EQ253" s="100"/>
      <c r="ER253" s="100"/>
      <c r="ES253" s="100"/>
      <c r="ET253" s="100"/>
      <c r="EU253" s="100"/>
      <c r="EV253" s="100"/>
      <c r="EW253" s="100"/>
      <c r="EX253" s="100"/>
      <c r="EY253" s="100"/>
      <c r="EZ253" s="100"/>
      <c r="FA253" s="100"/>
      <c r="FB253" s="100"/>
      <c r="FC253" s="100"/>
      <c r="FD253" s="100"/>
      <c r="FE253" s="100"/>
      <c r="FF253" s="100"/>
      <c r="FG253" s="100"/>
      <c r="FH253" s="100"/>
      <c r="FI253" s="100"/>
      <c r="FJ253" s="100"/>
      <c r="FK253" s="100"/>
      <c r="FL253" s="100"/>
      <c r="FM253" s="100"/>
      <c r="FN253" s="100"/>
      <c r="FO253" s="100"/>
      <c r="FP253" s="100"/>
      <c r="FQ253" s="100"/>
      <c r="FR253" s="100"/>
      <c r="FS253" s="100"/>
      <c r="FT253" s="100"/>
      <c r="FU253" s="100"/>
      <c r="FV253" s="100"/>
      <c r="FW253" s="100"/>
      <c r="FX253" s="100"/>
      <c r="FY253" s="100"/>
      <c r="FZ253" s="100"/>
      <c r="GA253" s="100"/>
      <c r="GB253" s="100"/>
      <c r="GC253" s="100"/>
      <c r="GD253" s="100"/>
      <c r="GE253" s="100"/>
      <c r="GF253" s="100"/>
      <c r="GG253" s="100"/>
      <c r="GH253" s="100"/>
      <c r="GI253" s="100"/>
      <c r="GJ253" s="100"/>
      <c r="GK253" s="100"/>
      <c r="GL253" s="100"/>
      <c r="GM253" s="100"/>
      <c r="GN253" s="100"/>
      <c r="GO253" s="100"/>
    </row>
    <row r="254" spans="1:198" hidden="1">
      <c r="A254" s="111" t="s">
        <v>320</v>
      </c>
      <c r="B254" s="121" t="s">
        <v>321</v>
      </c>
      <c r="C254" s="113"/>
      <c r="D254" s="113"/>
      <c r="E254" s="113"/>
      <c r="F254" s="122"/>
      <c r="G254" s="123"/>
      <c r="H254" s="123"/>
      <c r="I254" s="123"/>
      <c r="J254" s="123"/>
      <c r="K254" s="123"/>
      <c r="L254" s="123"/>
      <c r="M254" s="123"/>
      <c r="N254" s="123"/>
      <c r="O254" s="124"/>
      <c r="P254" s="117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25"/>
      <c r="AE254" s="126"/>
      <c r="AF254" s="126"/>
      <c r="AG254" s="127">
        <f t="shared" si="69"/>
        <v>0</v>
      </c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100"/>
      <c r="BS254" s="100"/>
      <c r="BT254" s="100"/>
      <c r="BU254" s="100"/>
      <c r="BV254" s="100"/>
      <c r="BW254" s="100"/>
      <c r="BX254" s="100"/>
      <c r="BY254" s="100"/>
      <c r="BZ254" s="100"/>
      <c r="CA254" s="100"/>
      <c r="CB254" s="100"/>
      <c r="CC254" s="100"/>
      <c r="CD254" s="100"/>
      <c r="CE254" s="100"/>
      <c r="CF254" s="100"/>
      <c r="CG254" s="100"/>
      <c r="CH254" s="100"/>
      <c r="CI254" s="100"/>
      <c r="CJ254" s="100"/>
      <c r="CK254" s="100"/>
      <c r="CL254" s="100"/>
      <c r="CM254" s="100"/>
      <c r="CN254" s="100"/>
      <c r="CO254" s="100"/>
      <c r="CP254" s="100"/>
      <c r="CQ254" s="100"/>
      <c r="CR254" s="100"/>
      <c r="CS254" s="100"/>
      <c r="CT254" s="100"/>
      <c r="CU254" s="100"/>
      <c r="CV254" s="100"/>
      <c r="CW254" s="100"/>
      <c r="CX254" s="100"/>
      <c r="CY254" s="100"/>
      <c r="CZ254" s="100"/>
      <c r="DA254" s="100"/>
      <c r="DB254" s="100"/>
      <c r="DC254" s="100"/>
      <c r="DD254" s="100"/>
      <c r="DE254" s="100"/>
      <c r="DF254" s="100"/>
      <c r="DG254" s="100"/>
      <c r="DH254" s="100"/>
      <c r="DI254" s="100"/>
      <c r="DJ254" s="100"/>
      <c r="DK254" s="100"/>
      <c r="DL254" s="100"/>
      <c r="DM254" s="100"/>
      <c r="DN254" s="100"/>
      <c r="DO254" s="100"/>
      <c r="DP254" s="100"/>
      <c r="DQ254" s="100"/>
      <c r="DR254" s="100"/>
      <c r="DS254" s="100"/>
      <c r="DT254" s="100"/>
      <c r="DU254" s="100"/>
      <c r="DV254" s="100"/>
      <c r="DW254" s="100"/>
      <c r="DX254" s="100"/>
      <c r="DY254" s="100"/>
      <c r="DZ254" s="100"/>
      <c r="EA254" s="100"/>
      <c r="EB254" s="100"/>
      <c r="EC254" s="100"/>
      <c r="ED254" s="100"/>
      <c r="EE254" s="100"/>
      <c r="EF254" s="100"/>
      <c r="EG254" s="100"/>
      <c r="EH254" s="100"/>
      <c r="EI254" s="100"/>
      <c r="EJ254" s="100"/>
      <c r="EK254" s="100"/>
      <c r="EL254" s="100"/>
      <c r="EM254" s="100"/>
      <c r="EN254" s="100"/>
      <c r="EO254" s="100"/>
      <c r="EP254" s="100"/>
      <c r="EQ254" s="100"/>
      <c r="ER254" s="100"/>
      <c r="ES254" s="100"/>
      <c r="ET254" s="100"/>
      <c r="EU254" s="100"/>
      <c r="EV254" s="100"/>
      <c r="EW254" s="100"/>
      <c r="EX254" s="100"/>
      <c r="EY254" s="100"/>
      <c r="EZ254" s="100"/>
      <c r="FA254" s="100"/>
      <c r="FB254" s="100"/>
      <c r="FC254" s="100"/>
      <c r="FD254" s="100"/>
      <c r="FE254" s="100"/>
      <c r="FF254" s="100"/>
      <c r="FG254" s="100"/>
      <c r="FH254" s="100"/>
      <c r="FI254" s="100"/>
      <c r="FJ254" s="100"/>
      <c r="FK254" s="100"/>
      <c r="FL254" s="100"/>
      <c r="FM254" s="100"/>
      <c r="FN254" s="100"/>
      <c r="FO254" s="100"/>
      <c r="FP254" s="100"/>
      <c r="FQ254" s="100"/>
      <c r="FR254" s="100"/>
      <c r="FS254" s="100"/>
      <c r="FT254" s="100"/>
      <c r="FU254" s="100"/>
      <c r="FV254" s="100"/>
      <c r="FW254" s="100"/>
      <c r="FX254" s="100"/>
      <c r="FY254" s="100"/>
      <c r="FZ254" s="100"/>
      <c r="GA254" s="100"/>
      <c r="GB254" s="100"/>
      <c r="GC254" s="100"/>
      <c r="GD254" s="100"/>
      <c r="GE254" s="100"/>
      <c r="GF254" s="100"/>
      <c r="GG254" s="100"/>
      <c r="GH254" s="100"/>
      <c r="GI254" s="100"/>
      <c r="GJ254" s="100"/>
      <c r="GK254" s="100"/>
      <c r="GL254" s="100"/>
      <c r="GM254" s="100"/>
      <c r="GN254" s="100"/>
      <c r="GO254" s="100"/>
    </row>
    <row r="255" spans="1:198" hidden="1">
      <c r="A255" s="111" t="s">
        <v>322</v>
      </c>
      <c r="B255" s="121" t="s">
        <v>323</v>
      </c>
      <c r="C255" s="113"/>
      <c r="D255" s="113"/>
      <c r="E255" s="113"/>
      <c r="F255" s="122"/>
      <c r="G255" s="123"/>
      <c r="H255" s="123"/>
      <c r="I255" s="123"/>
      <c r="J255" s="123"/>
      <c r="K255" s="123"/>
      <c r="L255" s="123"/>
      <c r="M255" s="123"/>
      <c r="N255" s="123"/>
      <c r="O255" s="124"/>
      <c r="P255" s="117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25"/>
      <c r="AE255" s="126"/>
      <c r="AF255" s="126"/>
      <c r="AG255" s="127">
        <f t="shared" si="69"/>
        <v>0</v>
      </c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100"/>
      <c r="BS255" s="100"/>
      <c r="BT255" s="100"/>
      <c r="BU255" s="100"/>
      <c r="BV255" s="100"/>
      <c r="BW255" s="100"/>
      <c r="BX255" s="100"/>
      <c r="BY255" s="100"/>
      <c r="BZ255" s="100"/>
      <c r="CA255" s="100"/>
      <c r="CB255" s="100"/>
      <c r="CC255" s="100"/>
      <c r="CD255" s="100"/>
      <c r="CE255" s="100"/>
      <c r="CF255" s="100"/>
      <c r="CG255" s="100"/>
      <c r="CH255" s="100"/>
      <c r="CI255" s="100"/>
      <c r="CJ255" s="100"/>
      <c r="CK255" s="100"/>
      <c r="CL255" s="100"/>
      <c r="CM255" s="100"/>
      <c r="CN255" s="100"/>
      <c r="CO255" s="100"/>
      <c r="CP255" s="100"/>
      <c r="CQ255" s="100"/>
      <c r="CR255" s="100"/>
      <c r="CS255" s="100"/>
      <c r="CT255" s="100"/>
      <c r="CU255" s="100"/>
      <c r="CV255" s="100"/>
      <c r="CW255" s="100"/>
      <c r="CX255" s="100"/>
      <c r="CY255" s="100"/>
      <c r="CZ255" s="100"/>
      <c r="DA255" s="100"/>
      <c r="DB255" s="100"/>
      <c r="DC255" s="100"/>
      <c r="DD255" s="100"/>
      <c r="DE255" s="100"/>
      <c r="DF255" s="100"/>
      <c r="DG255" s="100"/>
      <c r="DH255" s="100"/>
      <c r="DI255" s="100"/>
      <c r="DJ255" s="100"/>
      <c r="DK255" s="100"/>
      <c r="DL255" s="100"/>
      <c r="DM255" s="100"/>
      <c r="DN255" s="100"/>
      <c r="DO255" s="100"/>
      <c r="DP255" s="100"/>
      <c r="DQ255" s="100"/>
      <c r="DR255" s="100"/>
      <c r="DS255" s="100"/>
      <c r="DT255" s="100"/>
      <c r="DU255" s="100"/>
      <c r="DV255" s="100"/>
      <c r="DW255" s="100"/>
      <c r="DX255" s="100"/>
      <c r="DY255" s="100"/>
      <c r="DZ255" s="100"/>
      <c r="EA255" s="100"/>
      <c r="EB255" s="100"/>
      <c r="EC255" s="100"/>
      <c r="ED255" s="100"/>
      <c r="EE255" s="100"/>
      <c r="EF255" s="100"/>
      <c r="EG255" s="100"/>
      <c r="EH255" s="100"/>
      <c r="EI255" s="100"/>
      <c r="EJ255" s="100"/>
      <c r="EK255" s="100"/>
      <c r="EL255" s="100"/>
      <c r="EM255" s="100"/>
      <c r="EN255" s="100"/>
      <c r="EO255" s="100"/>
      <c r="EP255" s="100"/>
      <c r="EQ255" s="100"/>
      <c r="ER255" s="100"/>
      <c r="ES255" s="100"/>
      <c r="ET255" s="100"/>
      <c r="EU255" s="100"/>
      <c r="EV255" s="100"/>
      <c r="EW255" s="100"/>
      <c r="EX255" s="100"/>
      <c r="EY255" s="100"/>
      <c r="EZ255" s="100"/>
      <c r="FA255" s="100"/>
      <c r="FB255" s="100"/>
      <c r="FC255" s="100"/>
      <c r="FD255" s="100"/>
      <c r="FE255" s="100"/>
      <c r="FF255" s="100"/>
      <c r="FG255" s="100"/>
      <c r="FH255" s="100"/>
      <c r="FI255" s="100"/>
      <c r="FJ255" s="100"/>
      <c r="FK255" s="100"/>
      <c r="FL255" s="100"/>
      <c r="FM255" s="100"/>
      <c r="FN255" s="100"/>
      <c r="FO255" s="100"/>
      <c r="FP255" s="100"/>
      <c r="FQ255" s="100"/>
      <c r="FR255" s="100"/>
      <c r="FS255" s="100"/>
      <c r="FT255" s="100"/>
      <c r="FU255" s="100"/>
      <c r="FV255" s="100"/>
      <c r="FW255" s="100"/>
      <c r="FX255" s="100"/>
      <c r="FY255" s="100"/>
      <c r="FZ255" s="100"/>
      <c r="GA255" s="100"/>
      <c r="GB255" s="100"/>
      <c r="GC255" s="100"/>
      <c r="GD255" s="100"/>
      <c r="GE255" s="100"/>
      <c r="GF255" s="100"/>
      <c r="GG255" s="100"/>
      <c r="GH255" s="100"/>
      <c r="GI255" s="100"/>
      <c r="GJ255" s="100"/>
      <c r="GK255" s="100"/>
      <c r="GL255" s="100"/>
      <c r="GM255" s="100"/>
      <c r="GN255" s="100"/>
      <c r="GO255" s="100"/>
    </row>
    <row r="256" spans="1:198" hidden="1">
      <c r="A256" s="111" t="s">
        <v>324</v>
      </c>
      <c r="B256" s="121" t="s">
        <v>325</v>
      </c>
      <c r="C256" s="113"/>
      <c r="D256" s="113"/>
      <c r="E256" s="113"/>
      <c r="F256" s="122"/>
      <c r="G256" s="123"/>
      <c r="H256" s="123"/>
      <c r="I256" s="123"/>
      <c r="J256" s="123"/>
      <c r="K256" s="123"/>
      <c r="L256" s="123"/>
      <c r="M256" s="123"/>
      <c r="N256" s="123"/>
      <c r="O256" s="124"/>
      <c r="P256" s="117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25"/>
      <c r="AE256" s="126"/>
      <c r="AF256" s="126"/>
      <c r="AG256" s="127">
        <f t="shared" si="69"/>
        <v>0</v>
      </c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100"/>
      <c r="BS256" s="100"/>
      <c r="BT256" s="100"/>
      <c r="BU256" s="100"/>
      <c r="BV256" s="100"/>
      <c r="BW256" s="100"/>
      <c r="BX256" s="100"/>
      <c r="BY256" s="100"/>
      <c r="BZ256" s="100"/>
      <c r="CA256" s="100"/>
      <c r="CB256" s="100"/>
      <c r="CC256" s="100"/>
      <c r="CD256" s="100"/>
      <c r="CE256" s="100"/>
      <c r="CF256" s="100"/>
      <c r="CG256" s="100"/>
      <c r="CH256" s="100"/>
      <c r="CI256" s="100"/>
      <c r="CJ256" s="100"/>
      <c r="CK256" s="100"/>
      <c r="CL256" s="100"/>
      <c r="CM256" s="100"/>
      <c r="CN256" s="100"/>
      <c r="CO256" s="100"/>
      <c r="CP256" s="100"/>
      <c r="CQ256" s="100"/>
      <c r="CR256" s="100"/>
      <c r="CS256" s="100"/>
      <c r="CT256" s="100"/>
      <c r="CU256" s="100"/>
      <c r="CV256" s="100"/>
      <c r="CW256" s="100"/>
      <c r="CX256" s="100"/>
      <c r="CY256" s="100"/>
      <c r="CZ256" s="100"/>
      <c r="DA256" s="100"/>
      <c r="DB256" s="100"/>
      <c r="DC256" s="100"/>
      <c r="DD256" s="100"/>
      <c r="DE256" s="100"/>
      <c r="DF256" s="100"/>
      <c r="DG256" s="100"/>
      <c r="DH256" s="100"/>
      <c r="DI256" s="100"/>
      <c r="DJ256" s="100"/>
      <c r="DK256" s="100"/>
      <c r="DL256" s="100"/>
      <c r="DM256" s="100"/>
      <c r="DN256" s="100"/>
      <c r="DO256" s="100"/>
      <c r="DP256" s="100"/>
      <c r="DQ256" s="100"/>
      <c r="DR256" s="100"/>
      <c r="DS256" s="100"/>
      <c r="DT256" s="100"/>
      <c r="DU256" s="100"/>
      <c r="DV256" s="100"/>
      <c r="DW256" s="100"/>
      <c r="DX256" s="100"/>
      <c r="DY256" s="100"/>
      <c r="DZ256" s="100"/>
      <c r="EA256" s="100"/>
      <c r="EB256" s="100"/>
      <c r="EC256" s="100"/>
      <c r="ED256" s="100"/>
      <c r="EE256" s="100"/>
      <c r="EF256" s="100"/>
      <c r="EG256" s="100"/>
      <c r="EH256" s="100"/>
      <c r="EI256" s="100"/>
      <c r="EJ256" s="100"/>
      <c r="EK256" s="100"/>
      <c r="EL256" s="100"/>
      <c r="EM256" s="100"/>
      <c r="EN256" s="100"/>
      <c r="EO256" s="100"/>
      <c r="EP256" s="100"/>
      <c r="EQ256" s="100"/>
      <c r="ER256" s="100"/>
      <c r="ES256" s="100"/>
      <c r="ET256" s="100"/>
      <c r="EU256" s="100"/>
      <c r="EV256" s="100"/>
      <c r="EW256" s="100"/>
      <c r="EX256" s="100"/>
      <c r="EY256" s="100"/>
      <c r="EZ256" s="100"/>
      <c r="FA256" s="100"/>
      <c r="FB256" s="100"/>
      <c r="FC256" s="100"/>
      <c r="FD256" s="100"/>
      <c r="FE256" s="100"/>
      <c r="FF256" s="100"/>
      <c r="FG256" s="100"/>
      <c r="FH256" s="100"/>
      <c r="FI256" s="100"/>
      <c r="FJ256" s="100"/>
      <c r="FK256" s="100"/>
      <c r="FL256" s="100"/>
      <c r="FM256" s="100"/>
      <c r="FN256" s="100"/>
      <c r="FO256" s="100"/>
      <c r="FP256" s="100"/>
      <c r="FQ256" s="100"/>
      <c r="FR256" s="100"/>
      <c r="FS256" s="100"/>
      <c r="FT256" s="100"/>
      <c r="FU256" s="100"/>
      <c r="FV256" s="100"/>
      <c r="FW256" s="100"/>
      <c r="FX256" s="100"/>
      <c r="FY256" s="100"/>
      <c r="FZ256" s="100"/>
      <c r="GA256" s="100"/>
      <c r="GB256" s="100"/>
      <c r="GC256" s="100"/>
      <c r="GD256" s="100"/>
      <c r="GE256" s="100"/>
      <c r="GF256" s="100"/>
      <c r="GG256" s="100"/>
      <c r="GH256" s="100"/>
      <c r="GI256" s="100"/>
      <c r="GJ256" s="100"/>
      <c r="GK256" s="100"/>
      <c r="GL256" s="100"/>
      <c r="GM256" s="100"/>
      <c r="GN256" s="100"/>
      <c r="GO256" s="100"/>
    </row>
    <row r="257" spans="1:197" hidden="1">
      <c r="A257" s="111" t="s">
        <v>326</v>
      </c>
      <c r="B257" s="121" t="s">
        <v>327</v>
      </c>
      <c r="C257" s="113"/>
      <c r="D257" s="113"/>
      <c r="E257" s="113"/>
      <c r="F257" s="122"/>
      <c r="G257" s="123"/>
      <c r="H257" s="123"/>
      <c r="I257" s="123"/>
      <c r="J257" s="123"/>
      <c r="K257" s="123"/>
      <c r="L257" s="123"/>
      <c r="M257" s="123"/>
      <c r="N257" s="123"/>
      <c r="O257" s="124"/>
      <c r="P257" s="117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25"/>
      <c r="AE257" s="126"/>
      <c r="AF257" s="126"/>
      <c r="AG257" s="127">
        <f t="shared" si="69"/>
        <v>0</v>
      </c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100"/>
      <c r="BS257" s="100"/>
      <c r="BT257" s="100"/>
      <c r="BU257" s="100"/>
      <c r="BV257" s="100"/>
      <c r="BW257" s="100"/>
      <c r="BX257" s="100"/>
      <c r="BY257" s="100"/>
      <c r="BZ257" s="100"/>
      <c r="CA257" s="100"/>
      <c r="CB257" s="100"/>
      <c r="CC257" s="100"/>
      <c r="CD257" s="100"/>
      <c r="CE257" s="100"/>
      <c r="CF257" s="100"/>
      <c r="CG257" s="100"/>
      <c r="CH257" s="100"/>
      <c r="CI257" s="100"/>
      <c r="CJ257" s="100"/>
      <c r="CK257" s="100"/>
      <c r="CL257" s="100"/>
      <c r="CM257" s="100"/>
      <c r="CN257" s="100"/>
      <c r="CO257" s="100"/>
      <c r="CP257" s="100"/>
      <c r="CQ257" s="100"/>
      <c r="CR257" s="100"/>
      <c r="CS257" s="100"/>
      <c r="CT257" s="100"/>
      <c r="CU257" s="100"/>
      <c r="CV257" s="100"/>
      <c r="CW257" s="100"/>
      <c r="CX257" s="100"/>
      <c r="CY257" s="100"/>
      <c r="CZ257" s="100"/>
      <c r="DA257" s="100"/>
      <c r="DB257" s="100"/>
      <c r="DC257" s="100"/>
      <c r="DD257" s="100"/>
      <c r="DE257" s="100"/>
      <c r="DF257" s="100"/>
      <c r="DG257" s="100"/>
      <c r="DH257" s="100"/>
      <c r="DI257" s="100"/>
      <c r="DJ257" s="100"/>
      <c r="DK257" s="100"/>
      <c r="DL257" s="100"/>
      <c r="DM257" s="100"/>
      <c r="DN257" s="100"/>
      <c r="DO257" s="100"/>
      <c r="DP257" s="100"/>
      <c r="DQ257" s="100"/>
      <c r="DR257" s="100"/>
      <c r="DS257" s="100"/>
      <c r="DT257" s="100"/>
      <c r="DU257" s="100"/>
      <c r="DV257" s="100"/>
      <c r="DW257" s="100"/>
      <c r="DX257" s="100"/>
      <c r="DY257" s="100"/>
      <c r="DZ257" s="100"/>
      <c r="EA257" s="100"/>
      <c r="EB257" s="100"/>
      <c r="EC257" s="100"/>
      <c r="ED257" s="100"/>
      <c r="EE257" s="100"/>
      <c r="EF257" s="100"/>
      <c r="EG257" s="100"/>
      <c r="EH257" s="100"/>
      <c r="EI257" s="100"/>
      <c r="EJ257" s="100"/>
      <c r="EK257" s="100"/>
      <c r="EL257" s="100"/>
      <c r="EM257" s="100"/>
      <c r="EN257" s="100"/>
      <c r="EO257" s="100"/>
      <c r="EP257" s="100"/>
      <c r="EQ257" s="100"/>
      <c r="ER257" s="100"/>
      <c r="ES257" s="100"/>
      <c r="ET257" s="100"/>
      <c r="EU257" s="100"/>
      <c r="EV257" s="100"/>
      <c r="EW257" s="100"/>
      <c r="EX257" s="100"/>
      <c r="EY257" s="100"/>
      <c r="EZ257" s="100"/>
      <c r="FA257" s="100"/>
      <c r="FB257" s="100"/>
      <c r="FC257" s="100"/>
      <c r="FD257" s="100"/>
      <c r="FE257" s="100"/>
      <c r="FF257" s="100"/>
      <c r="FG257" s="100"/>
      <c r="FH257" s="100"/>
      <c r="FI257" s="100"/>
      <c r="FJ257" s="100"/>
      <c r="FK257" s="100"/>
      <c r="FL257" s="100"/>
      <c r="FM257" s="100"/>
      <c r="FN257" s="100"/>
      <c r="FO257" s="100"/>
      <c r="FP257" s="100"/>
      <c r="FQ257" s="100"/>
      <c r="FR257" s="100"/>
      <c r="FS257" s="100"/>
      <c r="FT257" s="100"/>
      <c r="FU257" s="100"/>
      <c r="FV257" s="100"/>
      <c r="FW257" s="100"/>
      <c r="FX257" s="100"/>
      <c r="FY257" s="100"/>
      <c r="FZ257" s="100"/>
      <c r="GA257" s="100"/>
      <c r="GB257" s="100"/>
      <c r="GC257" s="100"/>
      <c r="GD257" s="100"/>
      <c r="GE257" s="100"/>
      <c r="GF257" s="100"/>
      <c r="GG257" s="100"/>
      <c r="GH257" s="100"/>
      <c r="GI257" s="100"/>
      <c r="GJ257" s="100"/>
      <c r="GK257" s="100"/>
      <c r="GL257" s="100"/>
      <c r="GM257" s="100"/>
      <c r="GN257" s="100"/>
      <c r="GO257" s="100"/>
    </row>
    <row r="258" spans="1:197" hidden="1">
      <c r="A258" s="111" t="s">
        <v>328</v>
      </c>
      <c r="B258" s="121" t="s">
        <v>329</v>
      </c>
      <c r="C258" s="113"/>
      <c r="D258" s="113"/>
      <c r="E258" s="113"/>
      <c r="F258" s="122"/>
      <c r="G258" s="123"/>
      <c r="H258" s="123"/>
      <c r="I258" s="123"/>
      <c r="J258" s="123"/>
      <c r="K258" s="123"/>
      <c r="L258" s="123"/>
      <c r="M258" s="123"/>
      <c r="N258" s="123"/>
      <c r="O258" s="124"/>
      <c r="P258" s="117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25"/>
      <c r="AE258" s="126"/>
      <c r="AF258" s="126"/>
      <c r="AG258" s="127">
        <f t="shared" si="69"/>
        <v>0</v>
      </c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100"/>
      <c r="BS258" s="100"/>
      <c r="BT258" s="100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  <c r="EN258" s="100"/>
      <c r="EO258" s="100"/>
      <c r="EP258" s="100"/>
      <c r="EQ258" s="100"/>
      <c r="ER258" s="100"/>
      <c r="ES258" s="100"/>
      <c r="ET258" s="100"/>
      <c r="EU258" s="100"/>
      <c r="EV258" s="100"/>
      <c r="EW258" s="100"/>
      <c r="EX258" s="100"/>
      <c r="EY258" s="100"/>
      <c r="EZ258" s="100"/>
      <c r="FA258" s="100"/>
      <c r="FB258" s="100"/>
      <c r="FC258" s="100"/>
      <c r="FD258" s="100"/>
      <c r="FE258" s="100"/>
      <c r="FF258" s="100"/>
      <c r="FG258" s="100"/>
      <c r="FH258" s="100"/>
      <c r="FI258" s="100"/>
      <c r="FJ258" s="100"/>
      <c r="FK258" s="100"/>
      <c r="FL258" s="100"/>
      <c r="FM258" s="100"/>
      <c r="FN258" s="100"/>
      <c r="FO258" s="100"/>
      <c r="FP258" s="100"/>
      <c r="FQ258" s="100"/>
      <c r="FR258" s="100"/>
      <c r="FS258" s="100"/>
      <c r="FT258" s="100"/>
      <c r="FU258" s="100"/>
      <c r="FV258" s="100"/>
      <c r="FW258" s="100"/>
      <c r="FX258" s="100"/>
      <c r="FY258" s="100"/>
      <c r="FZ258" s="100"/>
      <c r="GA258" s="100"/>
      <c r="GB258" s="100"/>
      <c r="GC258" s="100"/>
      <c r="GD258" s="100"/>
      <c r="GE258" s="100"/>
      <c r="GF258" s="100"/>
      <c r="GG258" s="100"/>
      <c r="GH258" s="100"/>
      <c r="GI258" s="100"/>
      <c r="GJ258" s="100"/>
      <c r="GK258" s="100"/>
      <c r="GL258" s="100"/>
      <c r="GM258" s="100"/>
      <c r="GN258" s="100"/>
      <c r="GO258" s="100"/>
    </row>
    <row r="259" spans="1:197" hidden="1">
      <c r="A259" s="111" t="s">
        <v>330</v>
      </c>
      <c r="B259" s="121" t="s">
        <v>331</v>
      </c>
      <c r="C259" s="113"/>
      <c r="D259" s="113"/>
      <c r="E259" s="113"/>
      <c r="F259" s="122"/>
      <c r="G259" s="123"/>
      <c r="H259" s="123"/>
      <c r="I259" s="123"/>
      <c r="J259" s="123"/>
      <c r="K259" s="123"/>
      <c r="L259" s="123"/>
      <c r="M259" s="123"/>
      <c r="N259" s="123"/>
      <c r="O259" s="124"/>
      <c r="P259" s="117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25"/>
      <c r="AE259" s="126"/>
      <c r="AF259" s="126"/>
      <c r="AG259" s="127">
        <f t="shared" si="69"/>
        <v>0</v>
      </c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100"/>
      <c r="BS259" s="100"/>
      <c r="BT259" s="100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  <c r="EN259" s="100"/>
      <c r="EO259" s="100"/>
      <c r="EP259" s="100"/>
      <c r="EQ259" s="100"/>
      <c r="ER259" s="100"/>
      <c r="ES259" s="100"/>
      <c r="ET259" s="100"/>
      <c r="EU259" s="100"/>
      <c r="EV259" s="100"/>
      <c r="EW259" s="100"/>
      <c r="EX259" s="100"/>
      <c r="EY259" s="100"/>
      <c r="EZ259" s="100"/>
      <c r="FA259" s="100"/>
      <c r="FB259" s="100"/>
      <c r="FC259" s="100"/>
      <c r="FD259" s="100"/>
      <c r="FE259" s="100"/>
      <c r="FF259" s="100"/>
      <c r="FG259" s="100"/>
      <c r="FH259" s="100"/>
      <c r="FI259" s="100"/>
      <c r="FJ259" s="100"/>
      <c r="FK259" s="100"/>
      <c r="FL259" s="100"/>
      <c r="FM259" s="100"/>
      <c r="FN259" s="100"/>
      <c r="FO259" s="100"/>
      <c r="FP259" s="100"/>
      <c r="FQ259" s="100"/>
      <c r="FR259" s="100"/>
      <c r="FS259" s="100"/>
      <c r="FT259" s="100"/>
      <c r="FU259" s="100"/>
      <c r="FV259" s="100"/>
      <c r="FW259" s="100"/>
      <c r="FX259" s="100"/>
      <c r="FY259" s="100"/>
      <c r="FZ259" s="100"/>
      <c r="GA259" s="100"/>
      <c r="GB259" s="100"/>
      <c r="GC259" s="100"/>
      <c r="GD259" s="100"/>
      <c r="GE259" s="100"/>
      <c r="GF259" s="100"/>
      <c r="GG259" s="100"/>
      <c r="GH259" s="100"/>
      <c r="GI259" s="100"/>
      <c r="GJ259" s="100"/>
      <c r="GK259" s="100"/>
      <c r="GL259" s="100"/>
      <c r="GM259" s="100"/>
      <c r="GN259" s="100"/>
      <c r="GO259" s="100"/>
    </row>
    <row r="260" spans="1:197" hidden="1">
      <c r="A260" s="111" t="s">
        <v>332</v>
      </c>
      <c r="B260" s="121" t="s">
        <v>333</v>
      </c>
      <c r="C260" s="113"/>
      <c r="D260" s="113"/>
      <c r="E260" s="113"/>
      <c r="F260" s="122"/>
      <c r="G260" s="123"/>
      <c r="H260" s="123"/>
      <c r="I260" s="123"/>
      <c r="J260" s="123"/>
      <c r="K260" s="123"/>
      <c r="L260" s="123"/>
      <c r="M260" s="123"/>
      <c r="N260" s="123"/>
      <c r="O260" s="124"/>
      <c r="P260" s="117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25"/>
      <c r="AE260" s="126"/>
      <c r="AF260" s="126"/>
      <c r="AG260" s="127">
        <f t="shared" si="69"/>
        <v>0</v>
      </c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100"/>
      <c r="BS260" s="100"/>
      <c r="BT260" s="100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  <c r="EN260" s="100"/>
      <c r="EO260" s="100"/>
      <c r="EP260" s="100"/>
      <c r="EQ260" s="100"/>
      <c r="ER260" s="100"/>
      <c r="ES260" s="100"/>
      <c r="ET260" s="100"/>
      <c r="EU260" s="100"/>
      <c r="EV260" s="100"/>
      <c r="EW260" s="100"/>
      <c r="EX260" s="100"/>
      <c r="EY260" s="100"/>
      <c r="EZ260" s="100"/>
      <c r="FA260" s="100"/>
      <c r="FB260" s="100"/>
      <c r="FC260" s="100"/>
      <c r="FD260" s="100"/>
      <c r="FE260" s="100"/>
      <c r="FF260" s="100"/>
      <c r="FG260" s="100"/>
      <c r="FH260" s="100"/>
      <c r="FI260" s="100"/>
      <c r="FJ260" s="100"/>
      <c r="FK260" s="100"/>
      <c r="FL260" s="100"/>
      <c r="FM260" s="100"/>
      <c r="FN260" s="100"/>
      <c r="FO260" s="100"/>
      <c r="FP260" s="100"/>
      <c r="FQ260" s="100"/>
      <c r="FR260" s="100"/>
      <c r="FS260" s="100"/>
      <c r="FT260" s="100"/>
      <c r="FU260" s="100"/>
      <c r="FV260" s="100"/>
      <c r="FW260" s="100"/>
      <c r="FX260" s="100"/>
      <c r="FY260" s="100"/>
      <c r="FZ260" s="100"/>
      <c r="GA260" s="100"/>
      <c r="GB260" s="100"/>
      <c r="GC260" s="100"/>
      <c r="GD260" s="100"/>
      <c r="GE260" s="100"/>
      <c r="GF260" s="100"/>
      <c r="GG260" s="100"/>
      <c r="GH260" s="100"/>
      <c r="GI260" s="100"/>
      <c r="GJ260" s="100"/>
      <c r="GK260" s="100"/>
      <c r="GL260" s="100"/>
      <c r="GM260" s="100"/>
      <c r="GN260" s="100"/>
      <c r="GO260" s="100"/>
    </row>
    <row r="261" spans="1:197" hidden="1">
      <c r="A261" s="133" t="s">
        <v>334</v>
      </c>
      <c r="B261" s="134" t="s">
        <v>45</v>
      </c>
      <c r="C261" s="135"/>
      <c r="D261" s="135"/>
      <c r="E261" s="135"/>
      <c r="F261" s="136">
        <f>F262+F263+F264+F265+F266+F267+F268+F269+F270+F271</f>
        <v>0</v>
      </c>
      <c r="G261" s="140">
        <f t="shared" ref="G261:L261" si="77">G262+G263+G264+G265+G266+G267+G268+G269+G270+G271</f>
        <v>0</v>
      </c>
      <c r="H261" s="140">
        <f t="shared" si="77"/>
        <v>0</v>
      </c>
      <c r="I261" s="140">
        <f t="shared" si="77"/>
        <v>0</v>
      </c>
      <c r="J261" s="140">
        <f t="shared" si="77"/>
        <v>0</v>
      </c>
      <c r="K261" s="140">
        <f t="shared" si="77"/>
        <v>0</v>
      </c>
      <c r="L261" s="140">
        <f t="shared" si="77"/>
        <v>0</v>
      </c>
      <c r="M261" s="140"/>
      <c r="N261" s="140"/>
      <c r="O261" s="148"/>
      <c r="P261" s="149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7">
        <f>AD262+AD263+AD264+AD265+AD266+AD267+AD268+AD269+AD270+AD271</f>
        <v>0</v>
      </c>
      <c r="AE261" s="138">
        <f t="shared" ref="AE261:AF261" si="78">AE262+AE263+AE264+AE265+AE266+AE267+AE268+AE269+AE270+AE271</f>
        <v>0</v>
      </c>
      <c r="AF261" s="138">
        <f t="shared" si="78"/>
        <v>0</v>
      </c>
      <c r="AG261" s="127">
        <f t="shared" si="69"/>
        <v>0</v>
      </c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100"/>
      <c r="BS261" s="100"/>
      <c r="BT261" s="100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  <c r="EN261" s="100"/>
      <c r="EO261" s="100"/>
      <c r="EP261" s="100"/>
      <c r="EQ261" s="100"/>
      <c r="ER261" s="100"/>
      <c r="ES261" s="100"/>
      <c r="ET261" s="100"/>
      <c r="EU261" s="100"/>
      <c r="EV261" s="100"/>
      <c r="EW261" s="100"/>
      <c r="EX261" s="100"/>
      <c r="EY261" s="100"/>
      <c r="EZ261" s="100"/>
      <c r="FA261" s="100"/>
      <c r="FB261" s="100"/>
      <c r="FC261" s="100"/>
      <c r="FD261" s="100"/>
      <c r="FE261" s="100"/>
      <c r="FF261" s="100"/>
      <c r="FG261" s="100"/>
      <c r="FH261" s="100"/>
      <c r="FI261" s="100"/>
      <c r="FJ261" s="100"/>
      <c r="FK261" s="100"/>
      <c r="FL261" s="100"/>
      <c r="FM261" s="100"/>
      <c r="FN261" s="100"/>
      <c r="FO261" s="100"/>
      <c r="FP261" s="100"/>
      <c r="FQ261" s="100"/>
      <c r="FR261" s="100"/>
      <c r="FS261" s="100"/>
      <c r="FT261" s="100"/>
      <c r="FU261" s="100"/>
      <c r="FV261" s="100"/>
      <c r="FW261" s="100"/>
      <c r="FX261" s="100"/>
      <c r="FY261" s="100"/>
      <c r="FZ261" s="100"/>
      <c r="GA261" s="100"/>
      <c r="GB261" s="100"/>
      <c r="GC261" s="100"/>
      <c r="GD261" s="100"/>
      <c r="GE261" s="100"/>
      <c r="GF261" s="100"/>
      <c r="GG261" s="100"/>
      <c r="GH261" s="100"/>
      <c r="GI261" s="100"/>
      <c r="GJ261" s="100"/>
      <c r="GK261" s="100"/>
      <c r="GL261" s="100"/>
      <c r="GM261" s="100"/>
      <c r="GN261" s="100"/>
      <c r="GO261" s="100"/>
    </row>
    <row r="262" spans="1:197" hidden="1">
      <c r="A262" s="111" t="s">
        <v>335</v>
      </c>
      <c r="B262" s="121" t="s">
        <v>336</v>
      </c>
      <c r="C262" s="113"/>
      <c r="D262" s="113"/>
      <c r="E262" s="113"/>
      <c r="F262" s="122"/>
      <c r="G262" s="123"/>
      <c r="H262" s="123"/>
      <c r="I262" s="123"/>
      <c r="J262" s="123"/>
      <c r="K262" s="123"/>
      <c r="L262" s="123"/>
      <c r="M262" s="123"/>
      <c r="N262" s="123"/>
      <c r="O262" s="124"/>
      <c r="P262" s="117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25"/>
      <c r="AE262" s="126"/>
      <c r="AF262" s="126"/>
      <c r="AG262" s="150">
        <f t="shared" si="69"/>
        <v>0</v>
      </c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100"/>
      <c r="BS262" s="100"/>
      <c r="BT262" s="100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  <c r="EN262" s="100"/>
      <c r="EO262" s="100"/>
      <c r="EP262" s="100"/>
      <c r="EQ262" s="100"/>
      <c r="ER262" s="100"/>
      <c r="ES262" s="100"/>
      <c r="ET262" s="100"/>
      <c r="EU262" s="100"/>
      <c r="EV262" s="100"/>
      <c r="EW262" s="100"/>
      <c r="EX262" s="100"/>
      <c r="EY262" s="100"/>
      <c r="EZ262" s="100"/>
      <c r="FA262" s="100"/>
      <c r="FB262" s="100"/>
      <c r="FC262" s="100"/>
      <c r="FD262" s="100"/>
      <c r="FE262" s="100"/>
      <c r="FF262" s="100"/>
      <c r="FG262" s="100"/>
      <c r="FH262" s="100"/>
      <c r="FI262" s="100"/>
      <c r="FJ262" s="100"/>
      <c r="FK262" s="100"/>
      <c r="FL262" s="100"/>
      <c r="FM262" s="100"/>
      <c r="FN262" s="100"/>
      <c r="FO262" s="100"/>
      <c r="FP262" s="100"/>
      <c r="FQ262" s="100"/>
      <c r="FR262" s="100"/>
      <c r="FS262" s="100"/>
      <c r="FT262" s="100"/>
      <c r="FU262" s="100"/>
      <c r="FV262" s="100"/>
      <c r="FW262" s="100"/>
      <c r="FX262" s="100"/>
      <c r="FY262" s="100"/>
      <c r="FZ262" s="100"/>
      <c r="GA262" s="100"/>
      <c r="GB262" s="100"/>
      <c r="GC262" s="100"/>
      <c r="GD262" s="100"/>
      <c r="GE262" s="100"/>
      <c r="GF262" s="100"/>
      <c r="GG262" s="100"/>
      <c r="GH262" s="100"/>
      <c r="GI262" s="100"/>
      <c r="GJ262" s="100"/>
      <c r="GK262" s="100"/>
      <c r="GL262" s="100"/>
      <c r="GM262" s="100"/>
      <c r="GN262" s="100"/>
      <c r="GO262" s="100"/>
    </row>
    <row r="263" spans="1:197" hidden="1">
      <c r="A263" s="111" t="s">
        <v>337</v>
      </c>
      <c r="B263" s="121" t="s">
        <v>338</v>
      </c>
      <c r="C263" s="113"/>
      <c r="D263" s="113"/>
      <c r="E263" s="113"/>
      <c r="F263" s="122"/>
      <c r="G263" s="123"/>
      <c r="H263" s="123"/>
      <c r="I263" s="123"/>
      <c r="J263" s="123"/>
      <c r="K263" s="123"/>
      <c r="L263" s="123"/>
      <c r="M263" s="123"/>
      <c r="N263" s="123"/>
      <c r="O263" s="124"/>
      <c r="P263" s="117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25"/>
      <c r="AE263" s="126"/>
      <c r="AF263" s="126"/>
      <c r="AG263" s="150">
        <f t="shared" si="69"/>
        <v>0</v>
      </c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0"/>
      <c r="BD263" s="100"/>
      <c r="BE263" s="100"/>
      <c r="BF263" s="100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100"/>
      <c r="BS263" s="100"/>
      <c r="BT263" s="100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  <c r="EN263" s="100"/>
      <c r="EO263" s="100"/>
      <c r="EP263" s="100"/>
      <c r="EQ263" s="100"/>
      <c r="ER263" s="100"/>
      <c r="ES263" s="100"/>
      <c r="ET263" s="100"/>
      <c r="EU263" s="100"/>
      <c r="EV263" s="100"/>
      <c r="EW263" s="100"/>
      <c r="EX263" s="100"/>
      <c r="EY263" s="100"/>
      <c r="EZ263" s="100"/>
      <c r="FA263" s="100"/>
      <c r="FB263" s="100"/>
      <c r="FC263" s="100"/>
      <c r="FD263" s="100"/>
      <c r="FE263" s="100"/>
      <c r="FF263" s="100"/>
      <c r="FG263" s="100"/>
      <c r="FH263" s="100"/>
      <c r="FI263" s="100"/>
      <c r="FJ263" s="100"/>
      <c r="FK263" s="100"/>
      <c r="FL263" s="100"/>
      <c r="FM263" s="100"/>
      <c r="FN263" s="100"/>
      <c r="FO263" s="100"/>
      <c r="FP263" s="100"/>
      <c r="FQ263" s="100"/>
      <c r="FR263" s="100"/>
      <c r="FS263" s="100"/>
      <c r="FT263" s="100"/>
      <c r="FU263" s="100"/>
      <c r="FV263" s="100"/>
      <c r="FW263" s="100"/>
      <c r="FX263" s="100"/>
      <c r="FY263" s="100"/>
      <c r="FZ263" s="100"/>
      <c r="GA263" s="100"/>
      <c r="GB263" s="100"/>
      <c r="GC263" s="100"/>
      <c r="GD263" s="100"/>
      <c r="GE263" s="100"/>
      <c r="GF263" s="100"/>
      <c r="GG263" s="100"/>
      <c r="GH263" s="100"/>
      <c r="GI263" s="100"/>
      <c r="GJ263" s="100"/>
      <c r="GK263" s="100"/>
      <c r="GL263" s="100"/>
      <c r="GM263" s="100"/>
      <c r="GN263" s="100"/>
      <c r="GO263" s="100"/>
    </row>
    <row r="264" spans="1:197" hidden="1">
      <c r="A264" s="111" t="s">
        <v>339</v>
      </c>
      <c r="B264" s="121" t="s">
        <v>340</v>
      </c>
      <c r="C264" s="113"/>
      <c r="D264" s="113"/>
      <c r="E264" s="113"/>
      <c r="F264" s="122"/>
      <c r="G264" s="123"/>
      <c r="H264" s="123"/>
      <c r="I264" s="123"/>
      <c r="J264" s="123"/>
      <c r="K264" s="123"/>
      <c r="L264" s="123"/>
      <c r="M264" s="123"/>
      <c r="N264" s="123"/>
      <c r="O264" s="124"/>
      <c r="P264" s="117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25"/>
      <c r="AE264" s="126"/>
      <c r="AF264" s="126"/>
      <c r="AG264" s="150">
        <f t="shared" si="69"/>
        <v>0</v>
      </c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  <c r="BA264" s="100"/>
      <c r="BB264" s="100"/>
      <c r="BC264" s="100"/>
      <c r="BD264" s="100"/>
      <c r="BE264" s="100"/>
      <c r="BF264" s="100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100"/>
      <c r="BS264" s="100"/>
      <c r="BT264" s="100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  <c r="EN264" s="100"/>
      <c r="EO264" s="100"/>
      <c r="EP264" s="100"/>
      <c r="EQ264" s="100"/>
      <c r="ER264" s="100"/>
      <c r="ES264" s="100"/>
      <c r="ET264" s="100"/>
      <c r="EU264" s="100"/>
      <c r="EV264" s="100"/>
      <c r="EW264" s="100"/>
      <c r="EX264" s="100"/>
      <c r="EY264" s="100"/>
      <c r="EZ264" s="100"/>
      <c r="FA264" s="100"/>
      <c r="FB264" s="100"/>
      <c r="FC264" s="100"/>
      <c r="FD264" s="100"/>
      <c r="FE264" s="100"/>
      <c r="FF264" s="100"/>
      <c r="FG264" s="100"/>
      <c r="FH264" s="100"/>
      <c r="FI264" s="100"/>
      <c r="FJ264" s="100"/>
      <c r="FK264" s="100"/>
      <c r="FL264" s="100"/>
      <c r="FM264" s="100"/>
      <c r="FN264" s="100"/>
      <c r="FO264" s="100"/>
      <c r="FP264" s="100"/>
      <c r="FQ264" s="100"/>
      <c r="FR264" s="100"/>
      <c r="FS264" s="100"/>
      <c r="FT264" s="100"/>
      <c r="FU264" s="100"/>
      <c r="FV264" s="100"/>
      <c r="FW264" s="100"/>
      <c r="FX264" s="100"/>
      <c r="FY264" s="100"/>
      <c r="FZ264" s="100"/>
      <c r="GA264" s="100"/>
      <c r="GB264" s="100"/>
      <c r="GC264" s="100"/>
      <c r="GD264" s="100"/>
      <c r="GE264" s="100"/>
      <c r="GF264" s="100"/>
      <c r="GG264" s="100"/>
      <c r="GH264" s="100"/>
      <c r="GI264" s="100"/>
      <c r="GJ264" s="100"/>
      <c r="GK264" s="100"/>
      <c r="GL264" s="100"/>
      <c r="GM264" s="100"/>
      <c r="GN264" s="100"/>
      <c r="GO264" s="100"/>
    </row>
    <row r="265" spans="1:197" hidden="1">
      <c r="A265" s="111" t="s">
        <v>341</v>
      </c>
      <c r="B265" s="121" t="s">
        <v>342</v>
      </c>
      <c r="C265" s="113"/>
      <c r="D265" s="113"/>
      <c r="E265" s="113"/>
      <c r="F265" s="122"/>
      <c r="G265" s="123"/>
      <c r="H265" s="123"/>
      <c r="I265" s="123"/>
      <c r="J265" s="123"/>
      <c r="K265" s="123"/>
      <c r="L265" s="123"/>
      <c r="M265" s="123"/>
      <c r="N265" s="123"/>
      <c r="O265" s="124"/>
      <c r="P265" s="117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25"/>
      <c r="AE265" s="126"/>
      <c r="AF265" s="126"/>
      <c r="AG265" s="150">
        <f t="shared" si="69"/>
        <v>0</v>
      </c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  <c r="BB265" s="100"/>
      <c r="BC265" s="100"/>
      <c r="BD265" s="100"/>
      <c r="BE265" s="100"/>
      <c r="BF265" s="100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100"/>
      <c r="BS265" s="100"/>
      <c r="BT265" s="100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  <c r="EN265" s="100"/>
      <c r="EO265" s="100"/>
      <c r="EP265" s="100"/>
      <c r="EQ265" s="100"/>
      <c r="ER265" s="100"/>
      <c r="ES265" s="100"/>
      <c r="ET265" s="100"/>
      <c r="EU265" s="100"/>
      <c r="EV265" s="100"/>
      <c r="EW265" s="100"/>
      <c r="EX265" s="100"/>
      <c r="EY265" s="100"/>
      <c r="EZ265" s="100"/>
      <c r="FA265" s="100"/>
      <c r="FB265" s="100"/>
      <c r="FC265" s="100"/>
      <c r="FD265" s="100"/>
      <c r="FE265" s="100"/>
      <c r="FF265" s="100"/>
      <c r="FG265" s="100"/>
      <c r="FH265" s="100"/>
      <c r="FI265" s="100"/>
      <c r="FJ265" s="100"/>
      <c r="FK265" s="100"/>
      <c r="FL265" s="100"/>
      <c r="FM265" s="100"/>
      <c r="FN265" s="100"/>
      <c r="FO265" s="100"/>
      <c r="FP265" s="100"/>
      <c r="FQ265" s="100"/>
      <c r="FR265" s="100"/>
      <c r="FS265" s="100"/>
      <c r="FT265" s="100"/>
      <c r="FU265" s="100"/>
      <c r="FV265" s="100"/>
      <c r="FW265" s="100"/>
      <c r="FX265" s="100"/>
      <c r="FY265" s="100"/>
      <c r="FZ265" s="100"/>
      <c r="GA265" s="100"/>
      <c r="GB265" s="100"/>
      <c r="GC265" s="100"/>
      <c r="GD265" s="100"/>
      <c r="GE265" s="100"/>
      <c r="GF265" s="100"/>
      <c r="GG265" s="100"/>
      <c r="GH265" s="100"/>
      <c r="GI265" s="100"/>
      <c r="GJ265" s="100"/>
      <c r="GK265" s="100"/>
      <c r="GL265" s="100"/>
      <c r="GM265" s="100"/>
      <c r="GN265" s="100"/>
      <c r="GO265" s="100"/>
    </row>
    <row r="266" spans="1:197" hidden="1">
      <c r="A266" s="111" t="s">
        <v>343</v>
      </c>
      <c r="B266" s="121" t="s">
        <v>344</v>
      </c>
      <c r="C266" s="113"/>
      <c r="D266" s="113"/>
      <c r="E266" s="113"/>
      <c r="F266" s="122"/>
      <c r="G266" s="123"/>
      <c r="H266" s="123"/>
      <c r="I266" s="123"/>
      <c r="J266" s="123"/>
      <c r="K266" s="123"/>
      <c r="L266" s="123"/>
      <c r="M266" s="123"/>
      <c r="N266" s="123"/>
      <c r="O266" s="124"/>
      <c r="P266" s="117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25"/>
      <c r="AE266" s="126"/>
      <c r="AF266" s="126"/>
      <c r="AG266" s="150">
        <f t="shared" si="69"/>
        <v>0</v>
      </c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0"/>
      <c r="BD266" s="100"/>
      <c r="BE266" s="100"/>
      <c r="BF266" s="100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100"/>
      <c r="BS266" s="100"/>
      <c r="BT266" s="100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  <c r="EN266" s="100"/>
      <c r="EO266" s="100"/>
      <c r="EP266" s="100"/>
      <c r="EQ266" s="100"/>
      <c r="ER266" s="100"/>
      <c r="ES266" s="100"/>
      <c r="ET266" s="100"/>
      <c r="EU266" s="100"/>
      <c r="EV266" s="100"/>
      <c r="EW266" s="100"/>
      <c r="EX266" s="100"/>
      <c r="EY266" s="100"/>
      <c r="EZ266" s="100"/>
      <c r="FA266" s="100"/>
      <c r="FB266" s="100"/>
      <c r="FC266" s="100"/>
      <c r="FD266" s="100"/>
      <c r="FE266" s="100"/>
      <c r="FF266" s="100"/>
      <c r="FG266" s="100"/>
      <c r="FH266" s="100"/>
      <c r="FI266" s="100"/>
      <c r="FJ266" s="100"/>
      <c r="FK266" s="100"/>
      <c r="FL266" s="100"/>
      <c r="FM266" s="100"/>
      <c r="FN266" s="100"/>
      <c r="FO266" s="100"/>
      <c r="FP266" s="100"/>
      <c r="FQ266" s="100"/>
      <c r="FR266" s="100"/>
      <c r="FS266" s="100"/>
      <c r="FT266" s="100"/>
      <c r="FU266" s="100"/>
      <c r="FV266" s="100"/>
      <c r="FW266" s="100"/>
      <c r="FX266" s="100"/>
      <c r="FY266" s="100"/>
      <c r="FZ266" s="100"/>
      <c r="GA266" s="100"/>
      <c r="GB266" s="100"/>
      <c r="GC266" s="100"/>
      <c r="GD266" s="100"/>
      <c r="GE266" s="100"/>
      <c r="GF266" s="100"/>
      <c r="GG266" s="100"/>
      <c r="GH266" s="100"/>
      <c r="GI266" s="100"/>
      <c r="GJ266" s="100"/>
      <c r="GK266" s="100"/>
      <c r="GL266" s="100"/>
      <c r="GM266" s="100"/>
      <c r="GN266" s="100"/>
      <c r="GO266" s="100"/>
    </row>
    <row r="267" spans="1:197" hidden="1">
      <c r="A267" s="111" t="s">
        <v>345</v>
      </c>
      <c r="B267" s="121" t="s">
        <v>346</v>
      </c>
      <c r="C267" s="113"/>
      <c r="D267" s="113"/>
      <c r="E267" s="113"/>
      <c r="F267" s="122"/>
      <c r="G267" s="123"/>
      <c r="H267" s="123"/>
      <c r="I267" s="123"/>
      <c r="J267" s="123"/>
      <c r="K267" s="123"/>
      <c r="L267" s="123"/>
      <c r="M267" s="123"/>
      <c r="N267" s="123"/>
      <c r="O267" s="124"/>
      <c r="P267" s="117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25"/>
      <c r="AE267" s="126"/>
      <c r="AF267" s="126"/>
      <c r="AG267" s="150">
        <f t="shared" si="69"/>
        <v>0</v>
      </c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100"/>
      <c r="BS267" s="100"/>
      <c r="BT267" s="100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  <c r="EN267" s="100"/>
      <c r="EO267" s="100"/>
      <c r="EP267" s="100"/>
      <c r="EQ267" s="100"/>
      <c r="ER267" s="100"/>
      <c r="ES267" s="100"/>
      <c r="ET267" s="100"/>
      <c r="EU267" s="100"/>
      <c r="EV267" s="100"/>
      <c r="EW267" s="100"/>
      <c r="EX267" s="100"/>
      <c r="EY267" s="100"/>
      <c r="EZ267" s="100"/>
      <c r="FA267" s="100"/>
      <c r="FB267" s="100"/>
      <c r="FC267" s="100"/>
      <c r="FD267" s="100"/>
      <c r="FE267" s="100"/>
      <c r="FF267" s="100"/>
      <c r="FG267" s="100"/>
      <c r="FH267" s="100"/>
      <c r="FI267" s="100"/>
      <c r="FJ267" s="100"/>
      <c r="FK267" s="100"/>
      <c r="FL267" s="100"/>
      <c r="FM267" s="100"/>
      <c r="FN267" s="100"/>
      <c r="FO267" s="100"/>
      <c r="FP267" s="100"/>
      <c r="FQ267" s="100"/>
      <c r="FR267" s="100"/>
      <c r="FS267" s="100"/>
      <c r="FT267" s="100"/>
      <c r="FU267" s="100"/>
      <c r="FV267" s="100"/>
      <c r="FW267" s="100"/>
      <c r="FX267" s="100"/>
      <c r="FY267" s="100"/>
      <c r="FZ267" s="100"/>
      <c r="GA267" s="100"/>
      <c r="GB267" s="100"/>
      <c r="GC267" s="100"/>
      <c r="GD267" s="100"/>
      <c r="GE267" s="100"/>
      <c r="GF267" s="100"/>
      <c r="GG267" s="100"/>
      <c r="GH267" s="100"/>
      <c r="GI267" s="100"/>
      <c r="GJ267" s="100"/>
      <c r="GK267" s="100"/>
      <c r="GL267" s="100"/>
      <c r="GM267" s="100"/>
      <c r="GN267" s="100"/>
      <c r="GO267" s="100"/>
    </row>
    <row r="268" spans="1:197" hidden="1">
      <c r="A268" s="111" t="s">
        <v>347</v>
      </c>
      <c r="B268" s="121" t="s">
        <v>348</v>
      </c>
      <c r="C268" s="113"/>
      <c r="D268" s="113"/>
      <c r="E268" s="113"/>
      <c r="F268" s="122"/>
      <c r="G268" s="123"/>
      <c r="H268" s="123"/>
      <c r="I268" s="123"/>
      <c r="J268" s="123"/>
      <c r="K268" s="123"/>
      <c r="L268" s="123"/>
      <c r="M268" s="123"/>
      <c r="N268" s="123"/>
      <c r="O268" s="124"/>
      <c r="P268" s="117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25"/>
      <c r="AE268" s="126"/>
      <c r="AF268" s="126"/>
      <c r="AG268" s="150">
        <f t="shared" si="69"/>
        <v>0</v>
      </c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0"/>
      <c r="BD268" s="100"/>
      <c r="BE268" s="100"/>
      <c r="BF268" s="100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100"/>
      <c r="BS268" s="100"/>
      <c r="BT268" s="100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  <c r="EN268" s="100"/>
      <c r="EO268" s="100"/>
      <c r="EP268" s="100"/>
      <c r="EQ268" s="100"/>
      <c r="ER268" s="100"/>
      <c r="ES268" s="100"/>
      <c r="ET268" s="100"/>
      <c r="EU268" s="100"/>
      <c r="EV268" s="100"/>
      <c r="EW268" s="100"/>
      <c r="EX268" s="100"/>
      <c r="EY268" s="100"/>
      <c r="EZ268" s="100"/>
      <c r="FA268" s="100"/>
      <c r="FB268" s="100"/>
      <c r="FC268" s="100"/>
      <c r="FD268" s="100"/>
      <c r="FE268" s="100"/>
      <c r="FF268" s="100"/>
      <c r="FG268" s="100"/>
      <c r="FH268" s="100"/>
      <c r="FI268" s="100"/>
      <c r="FJ268" s="100"/>
      <c r="FK268" s="100"/>
      <c r="FL268" s="100"/>
      <c r="FM268" s="100"/>
      <c r="FN268" s="100"/>
      <c r="FO268" s="100"/>
      <c r="FP268" s="100"/>
      <c r="FQ268" s="100"/>
      <c r="FR268" s="100"/>
      <c r="FS268" s="100"/>
      <c r="FT268" s="100"/>
      <c r="FU268" s="100"/>
      <c r="FV268" s="100"/>
      <c r="FW268" s="100"/>
      <c r="FX268" s="100"/>
      <c r="FY268" s="100"/>
      <c r="FZ268" s="100"/>
      <c r="GA268" s="100"/>
      <c r="GB268" s="100"/>
      <c r="GC268" s="100"/>
      <c r="GD268" s="100"/>
      <c r="GE268" s="100"/>
      <c r="GF268" s="100"/>
      <c r="GG268" s="100"/>
      <c r="GH268" s="100"/>
      <c r="GI268" s="100"/>
      <c r="GJ268" s="100"/>
      <c r="GK268" s="100"/>
      <c r="GL268" s="100"/>
      <c r="GM268" s="100"/>
      <c r="GN268" s="100"/>
      <c r="GO268" s="100"/>
    </row>
    <row r="269" spans="1:197" hidden="1">
      <c r="A269" s="111" t="s">
        <v>349</v>
      </c>
      <c r="B269" s="121" t="s">
        <v>350</v>
      </c>
      <c r="C269" s="113"/>
      <c r="D269" s="113"/>
      <c r="E269" s="113"/>
      <c r="F269" s="122"/>
      <c r="G269" s="123"/>
      <c r="H269" s="123"/>
      <c r="I269" s="123"/>
      <c r="J269" s="123"/>
      <c r="K269" s="123"/>
      <c r="L269" s="123"/>
      <c r="M269" s="123"/>
      <c r="N269" s="123"/>
      <c r="O269" s="124"/>
      <c r="P269" s="117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25"/>
      <c r="AE269" s="126"/>
      <c r="AF269" s="126"/>
      <c r="AG269" s="150">
        <f t="shared" si="69"/>
        <v>0</v>
      </c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0"/>
      <c r="BD269" s="100"/>
      <c r="BE269" s="100"/>
      <c r="BF269" s="100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100"/>
      <c r="BS269" s="100"/>
      <c r="BT269" s="100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  <c r="EN269" s="100"/>
      <c r="EO269" s="100"/>
      <c r="EP269" s="100"/>
      <c r="EQ269" s="100"/>
      <c r="ER269" s="100"/>
      <c r="ES269" s="100"/>
      <c r="ET269" s="100"/>
      <c r="EU269" s="100"/>
      <c r="EV269" s="100"/>
      <c r="EW269" s="100"/>
      <c r="EX269" s="100"/>
      <c r="EY269" s="100"/>
      <c r="EZ269" s="100"/>
      <c r="FA269" s="100"/>
      <c r="FB269" s="100"/>
      <c r="FC269" s="100"/>
      <c r="FD269" s="100"/>
      <c r="FE269" s="100"/>
      <c r="FF269" s="100"/>
      <c r="FG269" s="100"/>
      <c r="FH269" s="100"/>
      <c r="FI269" s="100"/>
      <c r="FJ269" s="100"/>
      <c r="FK269" s="100"/>
      <c r="FL269" s="100"/>
      <c r="FM269" s="100"/>
      <c r="FN269" s="100"/>
      <c r="FO269" s="100"/>
      <c r="FP269" s="100"/>
      <c r="FQ269" s="100"/>
      <c r="FR269" s="100"/>
      <c r="FS269" s="100"/>
      <c r="FT269" s="100"/>
      <c r="FU269" s="100"/>
      <c r="FV269" s="100"/>
      <c r="FW269" s="100"/>
      <c r="FX269" s="100"/>
      <c r="FY269" s="100"/>
      <c r="FZ269" s="100"/>
      <c r="GA269" s="100"/>
      <c r="GB269" s="100"/>
      <c r="GC269" s="100"/>
      <c r="GD269" s="100"/>
      <c r="GE269" s="100"/>
      <c r="GF269" s="100"/>
      <c r="GG269" s="100"/>
      <c r="GH269" s="100"/>
      <c r="GI269" s="100"/>
      <c r="GJ269" s="100"/>
      <c r="GK269" s="100"/>
      <c r="GL269" s="100"/>
      <c r="GM269" s="100"/>
      <c r="GN269" s="100"/>
      <c r="GO269" s="100"/>
    </row>
    <row r="270" spans="1:197" hidden="1">
      <c r="A270" s="111" t="s">
        <v>351</v>
      </c>
      <c r="B270" s="121" t="s">
        <v>352</v>
      </c>
      <c r="C270" s="113"/>
      <c r="D270" s="113"/>
      <c r="E270" s="113"/>
      <c r="F270" s="122"/>
      <c r="G270" s="123"/>
      <c r="H270" s="123"/>
      <c r="I270" s="123"/>
      <c r="J270" s="123"/>
      <c r="K270" s="123"/>
      <c r="L270" s="123"/>
      <c r="M270" s="123"/>
      <c r="N270" s="123"/>
      <c r="O270" s="124"/>
      <c r="P270" s="117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25"/>
      <c r="AE270" s="126"/>
      <c r="AF270" s="126"/>
      <c r="AG270" s="150">
        <f t="shared" si="69"/>
        <v>0</v>
      </c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100"/>
      <c r="BS270" s="100"/>
      <c r="BT270" s="100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  <c r="EN270" s="100"/>
      <c r="EO270" s="100"/>
      <c r="EP270" s="100"/>
      <c r="EQ270" s="100"/>
      <c r="ER270" s="100"/>
      <c r="ES270" s="100"/>
      <c r="ET270" s="100"/>
      <c r="EU270" s="100"/>
      <c r="EV270" s="100"/>
      <c r="EW270" s="100"/>
      <c r="EX270" s="100"/>
      <c r="EY270" s="100"/>
      <c r="EZ270" s="100"/>
      <c r="FA270" s="100"/>
      <c r="FB270" s="100"/>
      <c r="FC270" s="100"/>
      <c r="FD270" s="100"/>
      <c r="FE270" s="100"/>
      <c r="FF270" s="100"/>
      <c r="FG270" s="100"/>
      <c r="FH270" s="100"/>
      <c r="FI270" s="100"/>
      <c r="FJ270" s="100"/>
      <c r="FK270" s="100"/>
      <c r="FL270" s="100"/>
      <c r="FM270" s="100"/>
      <c r="FN270" s="100"/>
      <c r="FO270" s="100"/>
      <c r="FP270" s="100"/>
      <c r="FQ270" s="100"/>
      <c r="FR270" s="100"/>
      <c r="FS270" s="100"/>
      <c r="FT270" s="100"/>
      <c r="FU270" s="100"/>
      <c r="FV270" s="100"/>
      <c r="FW270" s="100"/>
      <c r="FX270" s="100"/>
      <c r="FY270" s="100"/>
      <c r="FZ270" s="100"/>
      <c r="GA270" s="100"/>
      <c r="GB270" s="100"/>
      <c r="GC270" s="100"/>
      <c r="GD270" s="100"/>
      <c r="GE270" s="100"/>
      <c r="GF270" s="100"/>
      <c r="GG270" s="100"/>
      <c r="GH270" s="100"/>
      <c r="GI270" s="100"/>
      <c r="GJ270" s="100"/>
      <c r="GK270" s="100"/>
      <c r="GL270" s="100"/>
      <c r="GM270" s="100"/>
      <c r="GN270" s="100"/>
      <c r="GO270" s="100"/>
    </row>
    <row r="271" spans="1:197" hidden="1">
      <c r="A271" s="111" t="s">
        <v>353</v>
      </c>
      <c r="B271" s="121" t="s">
        <v>45</v>
      </c>
      <c r="C271" s="113"/>
      <c r="D271" s="113"/>
      <c r="E271" s="113"/>
      <c r="F271" s="122"/>
      <c r="G271" s="123"/>
      <c r="H271" s="123"/>
      <c r="I271" s="123"/>
      <c r="J271" s="123"/>
      <c r="K271" s="123"/>
      <c r="L271" s="123"/>
      <c r="M271" s="123"/>
      <c r="N271" s="123"/>
      <c r="O271" s="124"/>
      <c r="P271" s="117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25"/>
      <c r="AE271" s="126"/>
      <c r="AF271" s="126"/>
      <c r="AG271" s="150">
        <f t="shared" si="69"/>
        <v>0</v>
      </c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100"/>
      <c r="BD271" s="100"/>
      <c r="BE271" s="100"/>
      <c r="BF271" s="100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100"/>
      <c r="BS271" s="100"/>
      <c r="BT271" s="10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  <c r="EN271" s="100"/>
      <c r="EO271" s="100"/>
      <c r="EP271" s="100"/>
      <c r="EQ271" s="100"/>
      <c r="ER271" s="100"/>
      <c r="ES271" s="100"/>
      <c r="ET271" s="100"/>
      <c r="EU271" s="100"/>
      <c r="EV271" s="100"/>
      <c r="EW271" s="100"/>
      <c r="EX271" s="100"/>
      <c r="EY271" s="100"/>
      <c r="EZ271" s="100"/>
      <c r="FA271" s="100"/>
      <c r="FB271" s="100"/>
      <c r="FC271" s="100"/>
      <c r="FD271" s="100"/>
      <c r="FE271" s="100"/>
      <c r="FF271" s="100"/>
      <c r="FG271" s="100"/>
      <c r="FH271" s="100"/>
      <c r="FI271" s="100"/>
      <c r="FJ271" s="100"/>
      <c r="FK271" s="100"/>
      <c r="FL271" s="100"/>
      <c r="FM271" s="100"/>
      <c r="FN271" s="100"/>
      <c r="FO271" s="100"/>
      <c r="FP271" s="100"/>
      <c r="FQ271" s="100"/>
      <c r="FR271" s="100"/>
      <c r="FS271" s="100"/>
      <c r="FT271" s="100"/>
      <c r="FU271" s="100"/>
      <c r="FV271" s="100"/>
      <c r="FW271" s="100"/>
      <c r="FX271" s="100"/>
      <c r="FY271" s="100"/>
      <c r="FZ271" s="100"/>
      <c r="GA271" s="100"/>
      <c r="GB271" s="100"/>
      <c r="GC271" s="100"/>
      <c r="GD271" s="100"/>
      <c r="GE271" s="100"/>
      <c r="GF271" s="100"/>
      <c r="GG271" s="100"/>
      <c r="GH271" s="100"/>
      <c r="GI271" s="100"/>
      <c r="GJ271" s="100"/>
      <c r="GK271" s="100"/>
      <c r="GL271" s="100"/>
      <c r="GM271" s="100"/>
      <c r="GN271" s="100"/>
      <c r="GO271" s="100"/>
    </row>
    <row r="272" spans="1:197" ht="22.5" hidden="1">
      <c r="A272" s="133" t="s">
        <v>354</v>
      </c>
      <c r="B272" s="134" t="s">
        <v>355</v>
      </c>
      <c r="C272" s="135"/>
      <c r="D272" s="135"/>
      <c r="E272" s="135"/>
      <c r="F272" s="136">
        <f>F250-F261+F251</f>
        <v>-28808412.670000006</v>
      </c>
      <c r="G272" s="140">
        <f t="shared" ref="G272:L272" si="79">G250-G261+G251</f>
        <v>-258702209.25</v>
      </c>
      <c r="H272" s="140">
        <f t="shared" si="79"/>
        <v>-51891362.109999999</v>
      </c>
      <c r="I272" s="140">
        <f t="shared" si="79"/>
        <v>-37189417.04999999</v>
      </c>
      <c r="J272" s="140">
        <f t="shared" si="79"/>
        <v>-39330309.580000006</v>
      </c>
      <c r="K272" s="140">
        <f t="shared" si="79"/>
        <v>-2991415.5499999993</v>
      </c>
      <c r="L272" s="140">
        <f t="shared" si="79"/>
        <v>-240120128.16999996</v>
      </c>
      <c r="M272" s="140"/>
      <c r="N272" s="140"/>
      <c r="O272" s="148"/>
      <c r="P272" s="149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7">
        <f>AD250-AD261+AD251</f>
        <v>0</v>
      </c>
      <c r="AE272" s="151">
        <f t="shared" ref="AE272:AF272" si="80">AE250-AE261+AE251</f>
        <v>0</v>
      </c>
      <c r="AF272" s="151">
        <f t="shared" si="80"/>
        <v>0</v>
      </c>
      <c r="AG272" s="127">
        <f>SUM(AD272:AF272)</f>
        <v>0</v>
      </c>
      <c r="AH272" s="139"/>
      <c r="AI272" s="139"/>
      <c r="AJ272" s="139"/>
      <c r="AK272" s="139"/>
      <c r="AL272" s="139"/>
      <c r="AM272" s="139"/>
      <c r="AN272" s="139"/>
      <c r="AO272" s="139"/>
      <c r="AP272" s="139"/>
      <c r="AQ272" s="139"/>
      <c r="AR272" s="139"/>
      <c r="AS272" s="139"/>
      <c r="AT272" s="139"/>
      <c r="AU272" s="139"/>
      <c r="AV272" s="139"/>
      <c r="AW272" s="139"/>
      <c r="AX272" s="139"/>
      <c r="AY272" s="139"/>
      <c r="AZ272" s="139"/>
      <c r="BA272" s="139"/>
      <c r="BB272" s="139"/>
      <c r="BC272" s="139"/>
      <c r="BD272" s="139"/>
      <c r="BE272" s="139"/>
      <c r="BF272" s="139"/>
      <c r="BG272" s="139"/>
      <c r="BH272" s="139"/>
      <c r="BI272" s="139"/>
      <c r="BJ272" s="139"/>
      <c r="BK272" s="139"/>
      <c r="BL272" s="139"/>
      <c r="BM272" s="139"/>
      <c r="BN272" s="139"/>
      <c r="BO272" s="139"/>
      <c r="BP272" s="139"/>
      <c r="BQ272" s="139"/>
      <c r="BR272" s="139"/>
      <c r="BS272" s="139"/>
      <c r="BT272" s="139"/>
      <c r="BU272" s="139"/>
      <c r="BV272" s="139"/>
      <c r="BW272" s="139"/>
      <c r="BX272" s="139"/>
      <c r="BY272" s="139"/>
      <c r="BZ272" s="139"/>
      <c r="CA272" s="139"/>
      <c r="CB272" s="139"/>
      <c r="CC272" s="139"/>
      <c r="CD272" s="139"/>
      <c r="CE272" s="139"/>
      <c r="CF272" s="139"/>
      <c r="CG272" s="139"/>
      <c r="CH272" s="139"/>
      <c r="CI272" s="139"/>
      <c r="CJ272" s="139"/>
      <c r="CK272" s="139"/>
      <c r="CL272" s="139"/>
      <c r="CM272" s="139"/>
      <c r="CN272" s="139"/>
      <c r="CO272" s="139"/>
      <c r="CP272" s="139"/>
      <c r="CQ272" s="139"/>
      <c r="CR272" s="139"/>
      <c r="CS272" s="139"/>
      <c r="CT272" s="139"/>
      <c r="CU272" s="139"/>
      <c r="CV272" s="139"/>
      <c r="CW272" s="139"/>
      <c r="CX272" s="139"/>
      <c r="CY272" s="139"/>
      <c r="CZ272" s="139"/>
      <c r="DA272" s="139"/>
      <c r="DB272" s="139"/>
      <c r="DC272" s="139"/>
      <c r="DD272" s="139"/>
      <c r="DE272" s="139"/>
      <c r="DF272" s="139"/>
      <c r="DG272" s="139"/>
      <c r="DH272" s="139"/>
      <c r="DI272" s="139"/>
      <c r="DJ272" s="139"/>
      <c r="DK272" s="139"/>
      <c r="DL272" s="139"/>
      <c r="DM272" s="139"/>
      <c r="DN272" s="139"/>
      <c r="DO272" s="139"/>
      <c r="DP272" s="139"/>
      <c r="DQ272" s="139"/>
      <c r="DR272" s="139"/>
      <c r="DS272" s="139"/>
      <c r="DT272" s="139"/>
      <c r="DU272" s="139"/>
      <c r="DV272" s="139"/>
      <c r="DW272" s="139"/>
      <c r="DX272" s="139"/>
      <c r="DY272" s="139"/>
      <c r="DZ272" s="139"/>
      <c r="EA272" s="139"/>
      <c r="EB272" s="139"/>
      <c r="EC272" s="139"/>
      <c r="ED272" s="139"/>
      <c r="EE272" s="139"/>
      <c r="EF272" s="139"/>
      <c r="EG272" s="139"/>
      <c r="EH272" s="139"/>
      <c r="EI272" s="139"/>
      <c r="EJ272" s="139"/>
      <c r="EK272" s="139"/>
      <c r="EL272" s="139"/>
      <c r="EM272" s="139"/>
      <c r="EN272" s="139"/>
      <c r="EO272" s="139"/>
      <c r="EP272" s="139"/>
      <c r="EQ272" s="139"/>
      <c r="ER272" s="139"/>
      <c r="ES272" s="139"/>
      <c r="ET272" s="139"/>
      <c r="EU272" s="139"/>
      <c r="EV272" s="139"/>
      <c r="EW272" s="139"/>
      <c r="EX272" s="139"/>
      <c r="EY272" s="139"/>
      <c r="EZ272" s="139"/>
      <c r="FA272" s="139"/>
      <c r="FB272" s="139"/>
      <c r="FC272" s="139"/>
      <c r="FD272" s="139"/>
      <c r="FE272" s="139"/>
      <c r="FF272" s="139"/>
      <c r="FG272" s="139"/>
      <c r="FH272" s="139"/>
      <c r="FI272" s="139"/>
      <c r="FJ272" s="139"/>
      <c r="FK272" s="139"/>
      <c r="FL272" s="139"/>
      <c r="FM272" s="139"/>
      <c r="FN272" s="139"/>
      <c r="FO272" s="139"/>
      <c r="FP272" s="139"/>
      <c r="FQ272" s="139"/>
      <c r="FR272" s="139"/>
      <c r="FS272" s="139"/>
      <c r="FT272" s="139"/>
      <c r="FU272" s="139"/>
      <c r="FV272" s="139"/>
      <c r="FW272" s="139"/>
      <c r="FX272" s="139"/>
      <c r="FY272" s="139"/>
      <c r="FZ272" s="139"/>
      <c r="GA272" s="139"/>
      <c r="GB272" s="139"/>
      <c r="GC272" s="139"/>
      <c r="GD272" s="139"/>
      <c r="GE272" s="139"/>
      <c r="GF272" s="139"/>
      <c r="GG272" s="139"/>
      <c r="GH272" s="139"/>
      <c r="GI272" s="139"/>
      <c r="GJ272" s="139"/>
      <c r="GK272" s="139"/>
      <c r="GL272" s="139"/>
      <c r="GM272" s="139"/>
      <c r="GN272" s="139"/>
      <c r="GO272" s="139"/>
    </row>
    <row r="273" spans="1:198" hidden="1">
      <c r="A273" s="141" t="s">
        <v>356</v>
      </c>
      <c r="B273" s="142" t="s">
        <v>357</v>
      </c>
      <c r="C273" s="143"/>
      <c r="D273" s="143"/>
      <c r="E273" s="143"/>
      <c r="F273" s="152">
        <f>F274+F275+F276</f>
        <v>0</v>
      </c>
      <c r="G273" s="153">
        <f t="shared" ref="G273:L273" si="81">G274+G275+G276</f>
        <v>0</v>
      </c>
      <c r="H273" s="153">
        <f t="shared" si="81"/>
        <v>0</v>
      </c>
      <c r="I273" s="153">
        <f t="shared" si="81"/>
        <v>0</v>
      </c>
      <c r="J273" s="153">
        <f t="shared" si="81"/>
        <v>0</v>
      </c>
      <c r="K273" s="153">
        <f t="shared" si="81"/>
        <v>0</v>
      </c>
      <c r="L273" s="153">
        <f t="shared" si="81"/>
        <v>0</v>
      </c>
      <c r="M273" s="153"/>
      <c r="N273" s="153"/>
      <c r="O273" s="154"/>
      <c r="P273" s="155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56">
        <f>AD274+AD275+AD276</f>
        <v>0</v>
      </c>
      <c r="AE273" s="157">
        <f t="shared" ref="AE273:AF273" si="82">AE274+AE275+AE276</f>
        <v>0</v>
      </c>
      <c r="AF273" s="157">
        <f t="shared" si="82"/>
        <v>0</v>
      </c>
      <c r="AG273" s="127">
        <f t="shared" si="69"/>
        <v>0</v>
      </c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100"/>
      <c r="BS273" s="100"/>
      <c r="BT273" s="10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  <c r="EN273" s="100"/>
      <c r="EO273" s="100"/>
      <c r="EP273" s="100"/>
      <c r="EQ273" s="100"/>
      <c r="ER273" s="100"/>
      <c r="ES273" s="100"/>
      <c r="ET273" s="100"/>
      <c r="EU273" s="100"/>
      <c r="EV273" s="100"/>
      <c r="EW273" s="100"/>
      <c r="EX273" s="100"/>
      <c r="EY273" s="100"/>
      <c r="EZ273" s="100"/>
      <c r="FA273" s="100"/>
      <c r="FB273" s="100"/>
      <c r="FC273" s="100"/>
      <c r="FD273" s="100"/>
      <c r="FE273" s="100"/>
      <c r="FF273" s="100"/>
      <c r="FG273" s="100"/>
      <c r="FH273" s="100"/>
      <c r="FI273" s="100"/>
      <c r="FJ273" s="100"/>
      <c r="FK273" s="100"/>
      <c r="FL273" s="100"/>
      <c r="FM273" s="100"/>
      <c r="FN273" s="100"/>
      <c r="FO273" s="100"/>
      <c r="FP273" s="100"/>
      <c r="FQ273" s="100"/>
      <c r="FR273" s="100"/>
      <c r="FS273" s="100"/>
      <c r="FT273" s="100"/>
      <c r="FU273" s="100"/>
      <c r="FV273" s="100"/>
      <c r="FW273" s="100"/>
      <c r="FX273" s="100"/>
      <c r="FY273" s="100"/>
      <c r="FZ273" s="100"/>
      <c r="GA273" s="100"/>
      <c r="GB273" s="100"/>
      <c r="GC273" s="100"/>
      <c r="GD273" s="100"/>
      <c r="GE273" s="100"/>
      <c r="GF273" s="100"/>
      <c r="GG273" s="100"/>
      <c r="GH273" s="100"/>
      <c r="GI273" s="100"/>
      <c r="GJ273" s="100"/>
      <c r="GK273" s="100"/>
      <c r="GL273" s="100"/>
      <c r="GM273" s="100"/>
      <c r="GN273" s="100"/>
      <c r="GO273" s="100"/>
    </row>
    <row r="274" spans="1:198" hidden="1">
      <c r="A274" s="111" t="s">
        <v>358</v>
      </c>
      <c r="B274" s="121" t="s">
        <v>60</v>
      </c>
      <c r="C274" s="113"/>
      <c r="D274" s="113"/>
      <c r="E274" s="113"/>
      <c r="F274" s="122"/>
      <c r="G274" s="123"/>
      <c r="H274" s="123"/>
      <c r="I274" s="123"/>
      <c r="J274" s="123"/>
      <c r="K274" s="123"/>
      <c r="L274" s="123"/>
      <c r="M274" s="123"/>
      <c r="N274" s="123"/>
      <c r="O274" s="124"/>
      <c r="P274" s="117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25"/>
      <c r="AE274" s="126"/>
      <c r="AF274" s="126"/>
      <c r="AG274" s="150">
        <f t="shared" si="69"/>
        <v>0</v>
      </c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100"/>
      <c r="BS274" s="100"/>
      <c r="BT274" s="10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  <c r="EN274" s="100"/>
      <c r="EO274" s="100"/>
      <c r="EP274" s="100"/>
      <c r="EQ274" s="100"/>
      <c r="ER274" s="100"/>
      <c r="ES274" s="100"/>
      <c r="ET274" s="100"/>
      <c r="EU274" s="100"/>
      <c r="EV274" s="100"/>
      <c r="EW274" s="100"/>
      <c r="EX274" s="100"/>
      <c r="EY274" s="100"/>
      <c r="EZ274" s="100"/>
      <c r="FA274" s="100"/>
      <c r="FB274" s="100"/>
      <c r="FC274" s="100"/>
      <c r="FD274" s="100"/>
      <c r="FE274" s="100"/>
      <c r="FF274" s="100"/>
      <c r="FG274" s="100"/>
      <c r="FH274" s="100"/>
      <c r="FI274" s="100"/>
      <c r="FJ274" s="100"/>
      <c r="FK274" s="100"/>
      <c r="FL274" s="100"/>
      <c r="FM274" s="100"/>
      <c r="FN274" s="100"/>
      <c r="FO274" s="100"/>
      <c r="FP274" s="100"/>
      <c r="FQ274" s="100"/>
      <c r="FR274" s="100"/>
      <c r="FS274" s="100"/>
      <c r="FT274" s="100"/>
      <c r="FU274" s="100"/>
      <c r="FV274" s="100"/>
      <c r="FW274" s="100"/>
      <c r="FX274" s="100"/>
      <c r="FY274" s="100"/>
      <c r="FZ274" s="100"/>
      <c r="GA274" s="100"/>
      <c r="GB274" s="100"/>
      <c r="GC274" s="100"/>
      <c r="GD274" s="100"/>
      <c r="GE274" s="100"/>
      <c r="GF274" s="100"/>
      <c r="GG274" s="100"/>
      <c r="GH274" s="100"/>
      <c r="GI274" s="100"/>
      <c r="GJ274" s="100"/>
      <c r="GK274" s="100"/>
      <c r="GL274" s="100"/>
      <c r="GM274" s="100"/>
      <c r="GN274" s="100"/>
      <c r="GO274" s="100"/>
    </row>
    <row r="275" spans="1:198" hidden="1">
      <c r="A275" s="111" t="s">
        <v>359</v>
      </c>
      <c r="B275" s="121" t="s">
        <v>360</v>
      </c>
      <c r="C275" s="113"/>
      <c r="D275" s="113"/>
      <c r="E275" s="113"/>
      <c r="F275" s="122"/>
      <c r="G275" s="123"/>
      <c r="H275" s="123"/>
      <c r="I275" s="123"/>
      <c r="J275" s="123"/>
      <c r="K275" s="123"/>
      <c r="L275" s="123"/>
      <c r="M275" s="123"/>
      <c r="N275" s="123"/>
      <c r="O275" s="124"/>
      <c r="P275" s="117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25"/>
      <c r="AE275" s="126"/>
      <c r="AF275" s="126"/>
      <c r="AG275" s="127">
        <f t="shared" si="69"/>
        <v>0</v>
      </c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0"/>
      <c r="BD275" s="100"/>
      <c r="BE275" s="100"/>
      <c r="BF275" s="100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100"/>
      <c r="BS275" s="100"/>
      <c r="BT275" s="100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  <c r="EN275" s="100"/>
      <c r="EO275" s="100"/>
      <c r="EP275" s="100"/>
      <c r="EQ275" s="100"/>
      <c r="ER275" s="100"/>
      <c r="ES275" s="100"/>
      <c r="ET275" s="100"/>
      <c r="EU275" s="100"/>
      <c r="EV275" s="100"/>
      <c r="EW275" s="100"/>
      <c r="EX275" s="100"/>
      <c r="EY275" s="100"/>
      <c r="EZ275" s="100"/>
      <c r="FA275" s="100"/>
      <c r="FB275" s="100"/>
      <c r="FC275" s="100"/>
      <c r="FD275" s="100"/>
      <c r="FE275" s="100"/>
      <c r="FF275" s="100"/>
      <c r="FG275" s="100"/>
      <c r="FH275" s="100"/>
      <c r="FI275" s="100"/>
      <c r="FJ275" s="100"/>
      <c r="FK275" s="100"/>
      <c r="FL275" s="100"/>
      <c r="FM275" s="100"/>
      <c r="FN275" s="100"/>
      <c r="FO275" s="100"/>
      <c r="FP275" s="100"/>
      <c r="FQ275" s="100"/>
      <c r="FR275" s="100"/>
      <c r="FS275" s="100"/>
      <c r="FT275" s="100"/>
      <c r="FU275" s="100"/>
      <c r="FV275" s="100"/>
      <c r="FW275" s="100"/>
      <c r="FX275" s="100"/>
      <c r="FY275" s="100"/>
      <c r="FZ275" s="100"/>
      <c r="GA275" s="100"/>
      <c r="GB275" s="100"/>
      <c r="GC275" s="100"/>
      <c r="GD275" s="100"/>
      <c r="GE275" s="100"/>
      <c r="GF275" s="100"/>
      <c r="GG275" s="100"/>
      <c r="GH275" s="100"/>
      <c r="GI275" s="100"/>
      <c r="GJ275" s="100"/>
      <c r="GK275" s="100"/>
      <c r="GL275" s="100"/>
      <c r="GM275" s="100"/>
      <c r="GN275" s="100"/>
      <c r="GO275" s="100"/>
    </row>
    <row r="276" spans="1:198" s="100" customFormat="1" hidden="1">
      <c r="A276" s="111" t="s">
        <v>361</v>
      </c>
      <c r="B276" s="121" t="s">
        <v>362</v>
      </c>
      <c r="C276" s="113"/>
      <c r="D276" s="113"/>
      <c r="E276" s="113"/>
      <c r="F276" s="122"/>
      <c r="G276" s="123"/>
      <c r="H276" s="123"/>
      <c r="I276" s="123"/>
      <c r="J276" s="123"/>
      <c r="K276" s="123"/>
      <c r="L276" s="123"/>
      <c r="M276" s="123"/>
      <c r="N276" s="123"/>
      <c r="O276" s="124"/>
      <c r="P276" s="117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25"/>
      <c r="AE276" s="126"/>
      <c r="AF276" s="126"/>
      <c r="AG276" s="127">
        <f t="shared" si="69"/>
        <v>0</v>
      </c>
      <c r="GP276" s="29"/>
    </row>
    <row r="277" spans="1:198" s="100" customFormat="1" ht="12" hidden="1" thickBot="1">
      <c r="A277" s="158" t="s">
        <v>363</v>
      </c>
      <c r="B277" s="159" t="s">
        <v>364</v>
      </c>
      <c r="C277" s="147"/>
      <c r="D277" s="147"/>
      <c r="E277" s="147"/>
      <c r="F277" s="160">
        <f>F272+F273</f>
        <v>-28808412.670000006</v>
      </c>
      <c r="G277" s="161">
        <f t="shared" ref="G277:L277" si="83">G272+G273</f>
        <v>-258702209.25</v>
      </c>
      <c r="H277" s="161">
        <f t="shared" si="83"/>
        <v>-51891362.109999999</v>
      </c>
      <c r="I277" s="161">
        <f t="shared" si="83"/>
        <v>-37189417.04999999</v>
      </c>
      <c r="J277" s="161">
        <f t="shared" si="83"/>
        <v>-39330309.580000006</v>
      </c>
      <c r="K277" s="161">
        <f t="shared" si="83"/>
        <v>-2991415.5499999993</v>
      </c>
      <c r="L277" s="161">
        <f t="shared" si="83"/>
        <v>-240120128.16999996</v>
      </c>
      <c r="M277" s="161"/>
      <c r="N277" s="161"/>
      <c r="O277" s="162"/>
      <c r="P277" s="163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  <c r="AA277" s="164"/>
      <c r="AB277" s="164"/>
      <c r="AC277" s="164"/>
      <c r="AD277" s="165">
        <f>AD272+AD273</f>
        <v>0</v>
      </c>
      <c r="AE277" s="166">
        <f t="shared" ref="AE277:AG277" si="84">AE272+AE273</f>
        <v>0</v>
      </c>
      <c r="AF277" s="166">
        <f t="shared" si="84"/>
        <v>0</v>
      </c>
      <c r="AG277" s="167">
        <f t="shared" si="84"/>
        <v>0</v>
      </c>
      <c r="GP277" s="29"/>
    </row>
    <row r="278" spans="1:198" hidden="1">
      <c r="A278" s="168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69"/>
      <c r="AE278" s="169"/>
      <c r="AF278" s="169"/>
      <c r="AG278" s="169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  <c r="EO278" s="100"/>
      <c r="EP278" s="100"/>
      <c r="EQ278" s="100"/>
      <c r="ER278" s="100"/>
      <c r="ES278" s="100"/>
      <c r="ET278" s="100"/>
      <c r="EU278" s="100"/>
      <c r="EV278" s="100"/>
      <c r="EW278" s="100"/>
      <c r="EX278" s="100"/>
      <c r="EY278" s="100"/>
      <c r="EZ278" s="100"/>
      <c r="FA278" s="100"/>
      <c r="FB278" s="100"/>
      <c r="FC278" s="100"/>
      <c r="FD278" s="100"/>
      <c r="FE278" s="100"/>
      <c r="FF278" s="100"/>
      <c r="FG278" s="100"/>
      <c r="FH278" s="100"/>
      <c r="FI278" s="100"/>
      <c r="FJ278" s="100"/>
      <c r="FK278" s="100"/>
      <c r="FL278" s="100"/>
      <c r="FM278" s="100"/>
      <c r="FN278" s="100"/>
      <c r="FO278" s="100"/>
      <c r="FP278" s="100"/>
      <c r="FQ278" s="100"/>
      <c r="FR278" s="100"/>
      <c r="FS278" s="100"/>
      <c r="FT278" s="100"/>
      <c r="FU278" s="100"/>
      <c r="FV278" s="100"/>
      <c r="FW278" s="100"/>
      <c r="FX278" s="100"/>
      <c r="FY278" s="100"/>
      <c r="FZ278" s="100"/>
      <c r="GA278" s="100"/>
      <c r="GB278" s="100"/>
      <c r="GC278" s="100"/>
      <c r="GD278" s="100"/>
      <c r="GE278" s="100"/>
      <c r="GF278" s="100"/>
      <c r="GG278" s="100"/>
      <c r="GH278" s="100"/>
      <c r="GI278" s="100"/>
      <c r="GJ278" s="100"/>
      <c r="GK278" s="100"/>
      <c r="GL278" s="100"/>
      <c r="GM278" s="100"/>
      <c r="GN278" s="100"/>
      <c r="GO278" s="100"/>
    </row>
    <row r="279" spans="1:198" hidden="1">
      <c r="A279" s="168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69"/>
      <c r="AE279" s="169"/>
      <c r="AF279" s="169"/>
      <c r="AG279" s="169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0"/>
      <c r="BD279" s="100"/>
      <c r="BE279" s="100"/>
      <c r="BF279" s="100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100"/>
      <c r="BS279" s="100"/>
      <c r="BT279" s="100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  <c r="EN279" s="100"/>
      <c r="EO279" s="100"/>
      <c r="EP279" s="100"/>
      <c r="EQ279" s="100"/>
      <c r="ER279" s="100"/>
      <c r="ES279" s="100"/>
      <c r="ET279" s="100"/>
      <c r="EU279" s="100"/>
      <c r="EV279" s="100"/>
      <c r="EW279" s="100"/>
      <c r="EX279" s="100"/>
      <c r="EY279" s="100"/>
      <c r="EZ279" s="100"/>
      <c r="FA279" s="100"/>
      <c r="FB279" s="100"/>
      <c r="FC279" s="100"/>
      <c r="FD279" s="100"/>
      <c r="FE279" s="100"/>
      <c r="FF279" s="100"/>
      <c r="FG279" s="100"/>
      <c r="FH279" s="100"/>
      <c r="FI279" s="100"/>
      <c r="FJ279" s="100"/>
      <c r="FK279" s="100"/>
      <c r="FL279" s="100"/>
      <c r="FM279" s="100"/>
      <c r="FN279" s="100"/>
      <c r="FO279" s="100"/>
      <c r="FP279" s="100"/>
      <c r="FQ279" s="100"/>
      <c r="FR279" s="100"/>
      <c r="FS279" s="100"/>
      <c r="FT279" s="100"/>
      <c r="FU279" s="100"/>
      <c r="FV279" s="100"/>
      <c r="FW279" s="100"/>
      <c r="FX279" s="100"/>
      <c r="FY279" s="100"/>
      <c r="FZ279" s="100"/>
      <c r="GA279" s="100"/>
      <c r="GB279" s="100"/>
      <c r="GC279" s="100"/>
      <c r="GD279" s="100"/>
      <c r="GE279" s="100"/>
      <c r="GF279" s="100"/>
      <c r="GG279" s="100"/>
      <c r="GH279" s="100"/>
      <c r="GI279" s="100"/>
      <c r="GJ279" s="100"/>
      <c r="GK279" s="100"/>
      <c r="GL279" s="100"/>
      <c r="GM279" s="100"/>
      <c r="GN279" s="100"/>
      <c r="GO279" s="100"/>
    </row>
    <row r="280" spans="1:198" hidden="1"/>
    <row r="281" spans="1:198" hidden="1">
      <c r="F281" s="30" t="e">
        <f>F180+F224-#REF!</f>
        <v>#REF!</v>
      </c>
      <c r="G281" s="30" t="e">
        <f>G180+G224-#REF!</f>
        <v>#REF!</v>
      </c>
      <c r="H281" s="30" t="e">
        <f>H180+H224-#REF!</f>
        <v>#REF!</v>
      </c>
      <c r="I281" s="30" t="e">
        <f>I180+I224-#REF!</f>
        <v>#REF!</v>
      </c>
      <c r="J281" s="30" t="e">
        <f>J180+J224-#REF!</f>
        <v>#REF!</v>
      </c>
      <c r="K281" s="30" t="e">
        <f>K180+K224-#REF!</f>
        <v>#REF!</v>
      </c>
      <c r="L281" s="30" t="e">
        <f>L180+L224-#REF!</f>
        <v>#REF!</v>
      </c>
      <c r="M281" s="30"/>
      <c r="N281" s="30"/>
      <c r="P281" s="30"/>
      <c r="AA281" s="30"/>
      <c r="AC281" s="30" t="e">
        <f>AC180+AC224-#REF!</f>
        <v>#REF!</v>
      </c>
    </row>
    <row r="282" spans="1:198" hidden="1"/>
    <row r="283" spans="1:198" ht="21.75" hidden="1" thickBot="1">
      <c r="A283" s="170" t="s">
        <v>81</v>
      </c>
      <c r="B283" s="171" t="s">
        <v>365</v>
      </c>
      <c r="C283" s="171"/>
      <c r="D283" s="171"/>
      <c r="E283" s="171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2"/>
      <c r="AE283" s="172"/>
      <c r="AF283" s="172"/>
      <c r="AG283" s="172"/>
    </row>
    <row r="284" spans="1:198" ht="22.5" hidden="1">
      <c r="A284" s="173" t="s">
        <v>27</v>
      </c>
      <c r="B284" s="174" t="s">
        <v>366</v>
      </c>
      <c r="C284" s="174"/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  <c r="AA284" s="174"/>
      <c r="AB284" s="174"/>
      <c r="AC284" s="174"/>
      <c r="AD284" s="175">
        <f>F284+G284+H284+I284+J284+K284+L284</f>
        <v>0</v>
      </c>
      <c r="AE284" s="175">
        <f>N284</f>
        <v>0</v>
      </c>
      <c r="AF284" s="175">
        <f>M284</f>
        <v>0</v>
      </c>
      <c r="AG284" s="175"/>
    </row>
    <row r="285" spans="1:198" hidden="1">
      <c r="A285" s="176"/>
      <c r="B285" s="177" t="s">
        <v>367</v>
      </c>
      <c r="C285" s="177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  <c r="AA285" s="177"/>
      <c r="AB285" s="177"/>
      <c r="AC285" s="177"/>
      <c r="AD285" s="178">
        <f>F285+G285+H285+I285+J285+K285+L285</f>
        <v>0</v>
      </c>
      <c r="AE285" s="178">
        <f>N285</f>
        <v>0</v>
      </c>
      <c r="AF285" s="178">
        <f>M285</f>
        <v>0</v>
      </c>
      <c r="AG285" s="178"/>
    </row>
    <row r="286" spans="1:198" hidden="1">
      <c r="A286" s="176"/>
      <c r="B286" s="177" t="s">
        <v>368</v>
      </c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  <c r="AA286" s="177"/>
      <c r="AB286" s="177"/>
      <c r="AC286" s="177"/>
      <c r="AD286" s="178">
        <f>F286+G286+H286+I286+J286+K286+L286</f>
        <v>0</v>
      </c>
      <c r="AE286" s="178">
        <f>N286</f>
        <v>0</v>
      </c>
      <c r="AF286" s="178">
        <f>M286</f>
        <v>0</v>
      </c>
      <c r="AG286" s="178"/>
    </row>
    <row r="287" spans="1:198" hidden="1">
      <c r="A287" s="176" t="s">
        <v>57</v>
      </c>
      <c r="B287" s="177" t="s">
        <v>369</v>
      </c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8">
        <f>F287+G287+H287+I287+J287+K287+L287</f>
        <v>0</v>
      </c>
      <c r="AE287" s="178">
        <f>N287</f>
        <v>0</v>
      </c>
      <c r="AF287" s="178">
        <f>M287</f>
        <v>0</v>
      </c>
      <c r="AG287" s="178"/>
    </row>
    <row r="288" spans="1:198" hidden="1">
      <c r="A288" s="179">
        <v>1</v>
      </c>
      <c r="B288" s="180" t="s">
        <v>370</v>
      </c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1">
        <f>F288+G288+H288+I288+J288+K288+L288</f>
        <v>0</v>
      </c>
      <c r="AE288" s="181">
        <f>N288</f>
        <v>0</v>
      </c>
      <c r="AF288" s="181">
        <f>M288</f>
        <v>0</v>
      </c>
      <c r="AG288" s="181"/>
    </row>
    <row r="289" spans="1:33" hidden="1">
      <c r="A289" s="176" t="s">
        <v>27</v>
      </c>
      <c r="B289" s="182" t="s">
        <v>371</v>
      </c>
      <c r="C289" s="182"/>
      <c r="D289" s="182"/>
      <c r="E289" s="182"/>
      <c r="F289" s="182">
        <f t="shared" ref="F289:L289" si="85">F60</f>
        <v>167912.78</v>
      </c>
      <c r="G289" s="182">
        <f t="shared" si="85"/>
        <v>1287753.3400000001</v>
      </c>
      <c r="H289" s="182">
        <f t="shared" si="85"/>
        <v>-88504.89</v>
      </c>
      <c r="I289" s="182">
        <f t="shared" si="85"/>
        <v>-58109.440000000002</v>
      </c>
      <c r="J289" s="182">
        <f t="shared" si="85"/>
        <v>25076.9</v>
      </c>
      <c r="K289" s="182">
        <f t="shared" si="85"/>
        <v>-38518.57</v>
      </c>
      <c r="L289" s="182">
        <f t="shared" si="85"/>
        <v>545057.89</v>
      </c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>
        <f>AC60</f>
        <v>1840668.0100000002</v>
      </c>
      <c r="AD289" s="183">
        <f>AD60</f>
        <v>1840668.0100000002</v>
      </c>
      <c r="AE289" s="183">
        <f>AE60</f>
        <v>0</v>
      </c>
      <c r="AF289" s="183">
        <f>AF60</f>
        <v>0</v>
      </c>
      <c r="AG289" s="183">
        <f>AG60</f>
        <v>0</v>
      </c>
    </row>
    <row r="290" spans="1:33" hidden="1">
      <c r="A290" s="176"/>
      <c r="B290" s="182" t="s">
        <v>372</v>
      </c>
      <c r="C290" s="182"/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3"/>
      <c r="AE290" s="183"/>
      <c r="AF290" s="183"/>
      <c r="AG290" s="183"/>
    </row>
    <row r="291" spans="1:33" hidden="1">
      <c r="A291" s="184"/>
      <c r="B291" s="182" t="s">
        <v>373</v>
      </c>
      <c r="C291" s="182"/>
      <c r="D291" s="182"/>
      <c r="E291" s="182"/>
      <c r="F291" s="182">
        <f t="shared" ref="F291:L291" si="86">F34+F35+F61+F108+F109</f>
        <v>477153.35</v>
      </c>
      <c r="G291" s="182">
        <f t="shared" si="86"/>
        <v>5131861.9200000009</v>
      </c>
      <c r="H291" s="182">
        <f t="shared" si="86"/>
        <v>527469.39</v>
      </c>
      <c r="I291" s="182">
        <f t="shared" si="86"/>
        <v>559485.19999999995</v>
      </c>
      <c r="J291" s="182">
        <f t="shared" si="86"/>
        <v>501372.7</v>
      </c>
      <c r="K291" s="182">
        <f t="shared" si="86"/>
        <v>57565.75</v>
      </c>
      <c r="L291" s="182">
        <f t="shared" si="86"/>
        <v>2281340.2500000005</v>
      </c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>
        <f>AC34+AC35+AC61+AC108+AC109</f>
        <v>9590895.0000000019</v>
      </c>
      <c r="AD291" s="183">
        <f>AD34+AD35+AD61+AD108+AD109</f>
        <v>9536248.5599999987</v>
      </c>
      <c r="AE291" s="183">
        <f>AE34+AE35+AE61+AE108+AE109</f>
        <v>0</v>
      </c>
      <c r="AF291" s="183">
        <f>AF34+AF35+AF61+AF108+AF109</f>
        <v>0</v>
      </c>
      <c r="AG291" s="183">
        <f>AG34+AG35+AG61+AG108+AG109</f>
        <v>0</v>
      </c>
    </row>
    <row r="292" spans="1:33" hidden="1">
      <c r="A292" s="176"/>
      <c r="B292" s="182" t="s">
        <v>374</v>
      </c>
      <c r="C292" s="182"/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  <c r="AB292" s="182"/>
      <c r="AC292" s="182"/>
      <c r="AD292" s="178">
        <f t="shared" ref="AD292:AD308" si="87">F292+G292+H292+I292+J292+K292+L292</f>
        <v>0</v>
      </c>
      <c r="AE292" s="178">
        <f t="shared" ref="AE292:AE308" si="88">N292</f>
        <v>0</v>
      </c>
      <c r="AF292" s="178">
        <f t="shared" ref="AF292:AF308" si="89">M292</f>
        <v>0</v>
      </c>
      <c r="AG292" s="178"/>
    </row>
    <row r="293" spans="1:33" hidden="1">
      <c r="A293" s="176" t="s">
        <v>70</v>
      </c>
      <c r="B293" s="182" t="s">
        <v>375</v>
      </c>
      <c r="C293" s="182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Z293" s="182"/>
      <c r="AA293" s="182"/>
      <c r="AB293" s="182"/>
      <c r="AC293" s="182"/>
      <c r="AD293" s="178">
        <f t="shared" si="87"/>
        <v>0</v>
      </c>
      <c r="AE293" s="178">
        <f t="shared" si="88"/>
        <v>0</v>
      </c>
      <c r="AF293" s="178">
        <f t="shared" si="89"/>
        <v>0</v>
      </c>
      <c r="AG293" s="178"/>
    </row>
    <row r="294" spans="1:33" hidden="1">
      <c r="A294" s="176" t="s">
        <v>72</v>
      </c>
      <c r="B294" s="182" t="s">
        <v>376</v>
      </c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78">
        <f t="shared" si="87"/>
        <v>0</v>
      </c>
      <c r="AE294" s="178">
        <f t="shared" si="88"/>
        <v>0</v>
      </c>
      <c r="AF294" s="178">
        <f t="shared" si="89"/>
        <v>0</v>
      </c>
      <c r="AG294" s="178"/>
    </row>
    <row r="295" spans="1:33" hidden="1">
      <c r="A295" s="179" t="s">
        <v>92</v>
      </c>
      <c r="B295" s="180" t="s">
        <v>377</v>
      </c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1">
        <f t="shared" si="87"/>
        <v>0</v>
      </c>
      <c r="AE295" s="181">
        <f t="shared" si="88"/>
        <v>0</v>
      </c>
      <c r="AF295" s="181">
        <f t="shared" si="89"/>
        <v>0</v>
      </c>
      <c r="AG295" s="181"/>
    </row>
    <row r="296" spans="1:33" hidden="1">
      <c r="A296" s="176" t="s">
        <v>121</v>
      </c>
      <c r="B296" s="182" t="s">
        <v>378</v>
      </c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78">
        <f t="shared" si="87"/>
        <v>0</v>
      </c>
      <c r="AE296" s="178">
        <f t="shared" si="88"/>
        <v>0</v>
      </c>
      <c r="AF296" s="178">
        <f t="shared" si="89"/>
        <v>0</v>
      </c>
      <c r="AG296" s="178"/>
    </row>
    <row r="297" spans="1:33" hidden="1">
      <c r="A297" s="176"/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78">
        <f t="shared" si="87"/>
        <v>0</v>
      </c>
      <c r="AE297" s="178">
        <f t="shared" si="88"/>
        <v>0</v>
      </c>
      <c r="AF297" s="178">
        <f t="shared" si="89"/>
        <v>0</v>
      </c>
      <c r="AG297" s="178"/>
    </row>
    <row r="298" spans="1:33" hidden="1">
      <c r="A298" s="176"/>
      <c r="B298" s="182"/>
      <c r="C298" s="182"/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78">
        <f t="shared" si="87"/>
        <v>0</v>
      </c>
      <c r="AE298" s="178">
        <f t="shared" si="88"/>
        <v>0</v>
      </c>
      <c r="AF298" s="178">
        <f t="shared" si="89"/>
        <v>0</v>
      </c>
      <c r="AG298" s="178"/>
    </row>
    <row r="299" spans="1:33" hidden="1">
      <c r="A299" s="176"/>
      <c r="B299" s="182"/>
      <c r="C299" s="182"/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78">
        <f t="shared" si="87"/>
        <v>0</v>
      </c>
      <c r="AE299" s="178">
        <f t="shared" si="88"/>
        <v>0</v>
      </c>
      <c r="AF299" s="178">
        <f t="shared" si="89"/>
        <v>0</v>
      </c>
      <c r="AG299" s="178"/>
    </row>
    <row r="300" spans="1:33" hidden="1">
      <c r="A300" s="179" t="s">
        <v>95</v>
      </c>
      <c r="B300" s="180" t="s">
        <v>379</v>
      </c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81">
        <f t="shared" si="87"/>
        <v>0</v>
      </c>
      <c r="AE300" s="181">
        <f t="shared" si="88"/>
        <v>0</v>
      </c>
      <c r="AF300" s="181">
        <f t="shared" si="89"/>
        <v>0</v>
      </c>
      <c r="AG300" s="181"/>
    </row>
    <row r="301" spans="1:33" hidden="1">
      <c r="A301" s="179" t="s">
        <v>102</v>
      </c>
      <c r="B301" s="180" t="s">
        <v>380</v>
      </c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  <c r="AA301" s="180"/>
      <c r="AB301" s="180"/>
      <c r="AC301" s="180"/>
      <c r="AD301" s="181">
        <f t="shared" si="87"/>
        <v>0</v>
      </c>
      <c r="AE301" s="181">
        <f t="shared" si="88"/>
        <v>0</v>
      </c>
      <c r="AF301" s="181">
        <f t="shared" si="89"/>
        <v>0</v>
      </c>
      <c r="AG301" s="181"/>
    </row>
    <row r="302" spans="1:33" hidden="1">
      <c r="A302" s="179" t="s">
        <v>105</v>
      </c>
      <c r="B302" s="180" t="s">
        <v>43</v>
      </c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  <c r="AB302" s="180"/>
      <c r="AC302" s="180"/>
      <c r="AD302" s="181">
        <f t="shared" si="87"/>
        <v>0</v>
      </c>
      <c r="AE302" s="181">
        <f t="shared" si="88"/>
        <v>0</v>
      </c>
      <c r="AF302" s="181">
        <f t="shared" si="89"/>
        <v>0</v>
      </c>
      <c r="AG302" s="181"/>
    </row>
    <row r="303" spans="1:33" hidden="1">
      <c r="A303" s="179" t="s">
        <v>112</v>
      </c>
      <c r="B303" s="180" t="s">
        <v>381</v>
      </c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0"/>
      <c r="AB303" s="180"/>
      <c r="AC303" s="180"/>
      <c r="AD303" s="181">
        <f t="shared" si="87"/>
        <v>0</v>
      </c>
      <c r="AE303" s="181">
        <f t="shared" si="88"/>
        <v>0</v>
      </c>
      <c r="AF303" s="181">
        <f t="shared" si="89"/>
        <v>0</v>
      </c>
      <c r="AG303" s="181"/>
    </row>
    <row r="304" spans="1:33" hidden="1">
      <c r="A304" s="176" t="s">
        <v>108</v>
      </c>
      <c r="B304" s="182" t="s">
        <v>382</v>
      </c>
      <c r="C304" s="182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78">
        <f t="shared" si="87"/>
        <v>0</v>
      </c>
      <c r="AE304" s="178">
        <f t="shared" si="88"/>
        <v>0</v>
      </c>
      <c r="AF304" s="178">
        <f t="shared" si="89"/>
        <v>0</v>
      </c>
      <c r="AG304" s="178"/>
    </row>
    <row r="305" spans="1:37" hidden="1">
      <c r="A305" s="176" t="s">
        <v>110</v>
      </c>
      <c r="B305" s="182" t="s">
        <v>383</v>
      </c>
      <c r="C305" s="182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78">
        <f t="shared" si="87"/>
        <v>0</v>
      </c>
      <c r="AE305" s="178">
        <f t="shared" si="88"/>
        <v>0</v>
      </c>
      <c r="AF305" s="178">
        <f t="shared" si="89"/>
        <v>0</v>
      </c>
      <c r="AG305" s="178"/>
    </row>
    <row r="306" spans="1:37" hidden="1">
      <c r="A306" s="179" t="s">
        <v>115</v>
      </c>
      <c r="B306" s="180" t="s">
        <v>384</v>
      </c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  <c r="AB306" s="180"/>
      <c r="AC306" s="180"/>
      <c r="AD306" s="181">
        <f t="shared" si="87"/>
        <v>0</v>
      </c>
      <c r="AE306" s="181">
        <f t="shared" si="88"/>
        <v>0</v>
      </c>
      <c r="AF306" s="181">
        <f t="shared" si="89"/>
        <v>0</v>
      </c>
      <c r="AG306" s="181"/>
    </row>
    <row r="307" spans="1:37" hidden="1">
      <c r="A307" s="176" t="s">
        <v>117</v>
      </c>
      <c r="B307" s="182" t="s">
        <v>385</v>
      </c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78">
        <f t="shared" si="87"/>
        <v>0</v>
      </c>
      <c r="AE307" s="178">
        <f t="shared" si="88"/>
        <v>0</v>
      </c>
      <c r="AF307" s="178">
        <f t="shared" si="89"/>
        <v>0</v>
      </c>
      <c r="AG307" s="178"/>
    </row>
    <row r="308" spans="1:37" ht="12" hidden="1" thickBot="1">
      <c r="A308" s="185" t="s">
        <v>386</v>
      </c>
      <c r="B308" s="186" t="s">
        <v>387</v>
      </c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  <c r="AA308" s="186"/>
      <c r="AB308" s="186"/>
      <c r="AC308" s="186"/>
      <c r="AD308" s="187">
        <f t="shared" si="87"/>
        <v>0</v>
      </c>
      <c r="AE308" s="187">
        <f t="shared" si="88"/>
        <v>0</v>
      </c>
      <c r="AF308" s="187">
        <f t="shared" si="89"/>
        <v>0</v>
      </c>
      <c r="AG308" s="187"/>
    </row>
    <row r="309" spans="1:37" hidden="1"/>
    <row r="310" spans="1:37" hidden="1"/>
    <row r="311" spans="1:37" hidden="1">
      <c r="F311" s="30">
        <f t="shared" ref="F311:AB311" si="90">F170</f>
        <v>28808412.670000002</v>
      </c>
      <c r="G311" s="30">
        <f t="shared" si="90"/>
        <v>258702209.25</v>
      </c>
      <c r="H311" s="30">
        <f t="shared" si="90"/>
        <v>51891362.109999999</v>
      </c>
      <c r="I311" s="30">
        <f t="shared" si="90"/>
        <v>37189417.050000004</v>
      </c>
      <c r="J311" s="30">
        <f t="shared" si="90"/>
        <v>39330309.579999998</v>
      </c>
      <c r="K311" s="30">
        <f t="shared" si="90"/>
        <v>2991415.5500000003</v>
      </c>
      <c r="L311" s="30">
        <f t="shared" si="90"/>
        <v>240120128.16999999</v>
      </c>
      <c r="M311" s="30">
        <f t="shared" si="90"/>
        <v>1019080.3099999999</v>
      </c>
      <c r="N311" s="30">
        <f t="shared" si="90"/>
        <v>9508306.2699999996</v>
      </c>
      <c r="O311" s="30">
        <f t="shared" si="90"/>
        <v>1743526.4800000002</v>
      </c>
      <c r="P311" s="30">
        <f t="shared" si="90"/>
        <v>2024519.2199999997</v>
      </c>
      <c r="Q311" s="30">
        <f t="shared" si="90"/>
        <v>2144772.98</v>
      </c>
      <c r="R311" s="30">
        <f t="shared" si="90"/>
        <v>0</v>
      </c>
      <c r="S311" s="30">
        <f t="shared" si="90"/>
        <v>6606991.7400000002</v>
      </c>
      <c r="T311" s="30">
        <f t="shared" si="90"/>
        <v>465171.5</v>
      </c>
      <c r="U311" s="30">
        <f t="shared" si="90"/>
        <v>7189158.3099999996</v>
      </c>
      <c r="V311" s="30">
        <f t="shared" si="90"/>
        <v>522239.09</v>
      </c>
      <c r="W311" s="30">
        <f t="shared" si="90"/>
        <v>509822.15</v>
      </c>
      <c r="X311" s="30">
        <f t="shared" si="90"/>
        <v>646600.79</v>
      </c>
      <c r="Y311" s="30">
        <f t="shared" si="90"/>
        <v>19589.46</v>
      </c>
      <c r="Z311" s="30">
        <f t="shared" si="90"/>
        <v>3916523.08</v>
      </c>
      <c r="AA311" s="30">
        <f t="shared" si="90"/>
        <v>3350538.6799999997</v>
      </c>
      <c r="AB311" s="30">
        <f t="shared" si="90"/>
        <v>3974873.5</v>
      </c>
      <c r="AC311" s="30">
        <f>AC170</f>
        <v>702674967.94000006</v>
      </c>
    </row>
    <row r="312" spans="1:37" hidden="1">
      <c r="F312" s="30">
        <f t="shared" ref="F312:AB312" si="91">F311+F250</f>
        <v>0</v>
      </c>
      <c r="G312" s="30">
        <f t="shared" si="91"/>
        <v>0</v>
      </c>
      <c r="H312" s="30">
        <f t="shared" si="91"/>
        <v>0</v>
      </c>
      <c r="I312" s="30">
        <f t="shared" si="91"/>
        <v>0</v>
      </c>
      <c r="J312" s="30">
        <f t="shared" si="91"/>
        <v>0</v>
      </c>
      <c r="K312" s="30">
        <f t="shared" si="91"/>
        <v>0</v>
      </c>
      <c r="L312" s="30">
        <f t="shared" si="91"/>
        <v>0</v>
      </c>
      <c r="M312" s="30">
        <f t="shared" si="91"/>
        <v>593876.22</v>
      </c>
      <c r="N312" s="30">
        <f t="shared" si="91"/>
        <v>7287418.9100000001</v>
      </c>
      <c r="O312" s="30">
        <f t="shared" si="91"/>
        <v>1037977.9900000002</v>
      </c>
      <c r="P312" s="30">
        <f t="shared" si="91"/>
        <v>472328.05000000005</v>
      </c>
      <c r="Q312" s="30">
        <f t="shared" si="91"/>
        <v>607002.74</v>
      </c>
      <c r="R312" s="30">
        <f t="shared" si="91"/>
        <v>0</v>
      </c>
      <c r="S312" s="30">
        <f t="shared" si="91"/>
        <v>5417183.8000000007</v>
      </c>
      <c r="T312" s="30">
        <f t="shared" si="91"/>
        <v>0</v>
      </c>
      <c r="U312" s="30">
        <f t="shared" si="91"/>
        <v>0</v>
      </c>
      <c r="V312" s="30">
        <f t="shared" si="91"/>
        <v>0</v>
      </c>
      <c r="W312" s="30">
        <f t="shared" si="91"/>
        <v>0</v>
      </c>
      <c r="X312" s="30">
        <f t="shared" si="91"/>
        <v>0</v>
      </c>
      <c r="Y312" s="30">
        <f t="shared" si="91"/>
        <v>0</v>
      </c>
      <c r="Z312" s="30">
        <f t="shared" si="91"/>
        <v>0</v>
      </c>
      <c r="AA312" s="30">
        <f t="shared" si="91"/>
        <v>0</v>
      </c>
      <c r="AB312" s="30">
        <f t="shared" si="91"/>
        <v>0</v>
      </c>
      <c r="AC312" s="30">
        <f>AC311+AC250</f>
        <v>0</v>
      </c>
    </row>
    <row r="314" spans="1:37">
      <c r="M314" s="29">
        <f>M176/M177</f>
        <v>4704.379945975491</v>
      </c>
      <c r="N314" s="29">
        <f t="shared" ref="N314:AK314" si="92">N176/N177</f>
        <v>4302.840000472358</v>
      </c>
      <c r="O314" s="29">
        <f t="shared" si="92"/>
        <v>5286.069993532321</v>
      </c>
      <c r="P314" s="29">
        <f t="shared" si="92"/>
        <v>1768.3499874579281</v>
      </c>
      <c r="Q314" s="29">
        <f t="shared" si="92"/>
        <v>3294.7200043422799</v>
      </c>
      <c r="R314" s="29" t="e">
        <f t="shared" si="92"/>
        <v>#DIV/0!</v>
      </c>
      <c r="S314" s="29">
        <f t="shared" si="92"/>
        <v>4028.940001546966</v>
      </c>
      <c r="T314" s="29" t="e">
        <f t="shared" si="92"/>
        <v>#DIV/0!</v>
      </c>
      <c r="U314" s="29" t="e">
        <f t="shared" si="92"/>
        <v>#DIV/0!</v>
      </c>
      <c r="V314" s="29" t="e">
        <f t="shared" si="92"/>
        <v>#DIV/0!</v>
      </c>
      <c r="W314" s="29" t="e">
        <f t="shared" si="92"/>
        <v>#DIV/0!</v>
      </c>
      <c r="X314" s="29" t="e">
        <f t="shared" si="92"/>
        <v>#DIV/0!</v>
      </c>
      <c r="Y314" s="29" t="e">
        <f t="shared" si="92"/>
        <v>#DIV/0!</v>
      </c>
      <c r="Z314" s="29" t="e">
        <f t="shared" si="92"/>
        <v>#DIV/0!</v>
      </c>
      <c r="AA314" s="29" t="e">
        <f t="shared" si="92"/>
        <v>#DIV/0!</v>
      </c>
      <c r="AB314" s="29" t="e">
        <f t="shared" si="92"/>
        <v>#DIV/0!</v>
      </c>
      <c r="AC314" s="29" t="e">
        <f t="shared" si="92"/>
        <v>#DIV/0!</v>
      </c>
      <c r="AD314" s="29" t="e">
        <f t="shared" si="92"/>
        <v>#DIV/0!</v>
      </c>
      <c r="AE314" s="29" t="e">
        <f t="shared" si="92"/>
        <v>#DIV/0!</v>
      </c>
      <c r="AF314" s="29" t="e">
        <f t="shared" si="92"/>
        <v>#DIV/0!</v>
      </c>
      <c r="AG314" s="29" t="e">
        <f t="shared" si="92"/>
        <v>#DIV/0!</v>
      </c>
      <c r="AH314" s="29" t="e">
        <f t="shared" si="92"/>
        <v>#DIV/0!</v>
      </c>
      <c r="AI314" s="29" t="e">
        <f t="shared" si="92"/>
        <v>#DIV/0!</v>
      </c>
      <c r="AJ314" s="29" t="e">
        <f t="shared" si="92"/>
        <v>#DIV/0!</v>
      </c>
      <c r="AK314" s="29" t="e">
        <f t="shared" si="92"/>
        <v>#DIV/0!</v>
      </c>
    </row>
  </sheetData>
  <autoFilter ref="A8:GP170">
    <filterColumn colId="4">
      <filters>
        <filter val="2.11.2."/>
      </filters>
    </filterColumn>
  </autoFilter>
  <mergeCells count="9">
    <mergeCell ref="A172:A174"/>
    <mergeCell ref="B172:B174"/>
    <mergeCell ref="AD172:AG172"/>
    <mergeCell ref="AD173:AG173"/>
    <mergeCell ref="AD6:AG6"/>
    <mergeCell ref="B7:B8"/>
    <mergeCell ref="C7:C8"/>
    <mergeCell ref="D7:D8"/>
    <mergeCell ref="E7:E8"/>
  </mergeCells>
  <pageMargins left="0.74803149606299213" right="0.74803149606299213" top="0.98425196850393704" bottom="0.98425196850393704" header="0.51181102362204722" footer="0.51181102362204722"/>
  <pageSetup paperSize="9" scale="78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E26"/>
  <sheetViews>
    <sheetView workbookViewId="0">
      <selection activeCell="M175" sqref="M175:S175"/>
    </sheetView>
  </sheetViews>
  <sheetFormatPr defaultRowHeight="15"/>
  <cols>
    <col min="1" max="1" width="9.140625" style="188"/>
    <col min="2" max="2" width="51.42578125" style="188" customWidth="1"/>
    <col min="3" max="6" width="9.140625" style="188"/>
    <col min="7" max="7" width="13.85546875" style="188" customWidth="1"/>
    <col min="8" max="9" width="9.140625" style="188"/>
    <col min="10" max="10" width="12.7109375" style="188" customWidth="1"/>
    <col min="11" max="11" width="14.140625" style="188" customWidth="1"/>
    <col min="12" max="14" width="9.140625" style="188"/>
    <col min="15" max="15" width="4.5703125" style="188" customWidth="1"/>
    <col min="16" max="16" width="10" style="188" hidden="1" customWidth="1"/>
    <col min="17" max="17" width="11.42578125" style="188" hidden="1" customWidth="1"/>
    <col min="18" max="18" width="11.7109375" style="188" hidden="1" customWidth="1"/>
    <col min="19" max="20" width="10" style="188" hidden="1" customWidth="1"/>
    <col min="21" max="21" width="0" style="188" hidden="1" customWidth="1"/>
    <col min="22" max="22" width="11.42578125" style="188" hidden="1" customWidth="1"/>
    <col min="23" max="24" width="0" style="188" hidden="1" customWidth="1"/>
    <col min="25" max="25" width="10" style="188" bestFit="1" customWidth="1"/>
    <col min="26" max="26" width="11.42578125" style="188" bestFit="1" customWidth="1"/>
    <col min="27" max="27" width="11.7109375" style="188" customWidth="1"/>
    <col min="28" max="29" width="10" style="188" bestFit="1" customWidth="1"/>
    <col min="30" max="30" width="9.140625" style="188"/>
    <col min="31" max="31" width="11.42578125" style="188" bestFit="1" customWidth="1"/>
    <col min="32" max="16384" width="9.140625" style="188"/>
  </cols>
  <sheetData>
    <row r="6" spans="2:31">
      <c r="B6" s="313" t="s">
        <v>388</v>
      </c>
      <c r="C6" s="316" t="s">
        <v>389</v>
      </c>
      <c r="D6" s="316"/>
      <c r="E6" s="313" t="s">
        <v>390</v>
      </c>
      <c r="F6" s="313" t="s">
        <v>391</v>
      </c>
      <c r="G6" s="313" t="s">
        <v>392</v>
      </c>
      <c r="H6" s="313" t="s">
        <v>393</v>
      </c>
      <c r="I6" s="313" t="s">
        <v>394</v>
      </c>
      <c r="J6" s="313" t="s">
        <v>395</v>
      </c>
      <c r="K6" s="317" t="s">
        <v>396</v>
      </c>
      <c r="L6" s="319" t="s">
        <v>397</v>
      </c>
      <c r="M6" s="319"/>
      <c r="N6" s="317" t="s">
        <v>398</v>
      </c>
      <c r="P6" s="212" t="s">
        <v>424</v>
      </c>
      <c r="Y6" s="212" t="s">
        <v>425</v>
      </c>
    </row>
    <row r="7" spans="2:31" ht="56.25">
      <c r="B7" s="315"/>
      <c r="C7" s="189" t="s">
        <v>399</v>
      </c>
      <c r="D7" s="190" t="s">
        <v>400</v>
      </c>
      <c r="E7" s="314"/>
      <c r="F7" s="315"/>
      <c r="G7" s="315"/>
      <c r="H7" s="314"/>
      <c r="I7" s="315"/>
      <c r="J7" s="315"/>
      <c r="K7" s="318"/>
      <c r="L7" s="191" t="s">
        <v>401</v>
      </c>
      <c r="M7" s="191" t="s">
        <v>402</v>
      </c>
      <c r="N7" s="318"/>
      <c r="P7" s="213" t="s">
        <v>139</v>
      </c>
      <c r="Q7" s="213" t="s">
        <v>140</v>
      </c>
      <c r="R7" s="213" t="s">
        <v>141</v>
      </c>
      <c r="S7" s="213" t="s">
        <v>142</v>
      </c>
      <c r="T7" s="213" t="s">
        <v>143</v>
      </c>
      <c r="U7" s="213" t="s">
        <v>144</v>
      </c>
      <c r="V7" s="213" t="s">
        <v>145</v>
      </c>
      <c r="W7" s="214"/>
      <c r="Y7" s="213" t="s">
        <v>139</v>
      </c>
      <c r="Z7" s="213" t="s">
        <v>140</v>
      </c>
      <c r="AA7" s="213" t="s">
        <v>141</v>
      </c>
      <c r="AB7" s="213" t="s">
        <v>142</v>
      </c>
      <c r="AC7" s="213" t="s">
        <v>143</v>
      </c>
      <c r="AD7" s="213" t="s">
        <v>144</v>
      </c>
      <c r="AE7" s="213" t="s">
        <v>145</v>
      </c>
    </row>
    <row r="8" spans="2:31">
      <c r="B8" s="192">
        <v>1</v>
      </c>
      <c r="C8" s="192">
        <v>2</v>
      </c>
      <c r="D8" s="193">
        <v>2</v>
      </c>
      <c r="E8" s="192">
        <v>3</v>
      </c>
      <c r="F8" s="192">
        <v>4</v>
      </c>
      <c r="G8" s="192">
        <v>5</v>
      </c>
      <c r="H8" s="192">
        <v>6</v>
      </c>
      <c r="I8" s="192">
        <v>7</v>
      </c>
      <c r="J8" s="192">
        <v>8</v>
      </c>
      <c r="K8" s="194">
        <v>9</v>
      </c>
      <c r="L8" s="192">
        <v>10</v>
      </c>
      <c r="M8" s="193">
        <v>10</v>
      </c>
      <c r="N8" s="194">
        <v>11</v>
      </c>
      <c r="P8" s="214"/>
      <c r="Q8" s="214"/>
      <c r="R8" s="214"/>
      <c r="S8" s="214"/>
      <c r="T8" s="214"/>
      <c r="U8" s="214"/>
      <c r="V8" s="214"/>
      <c r="W8" s="214"/>
      <c r="Y8" s="214"/>
      <c r="Z8" s="214"/>
      <c r="AA8" s="214"/>
      <c r="AB8" s="214"/>
      <c r="AC8" s="214"/>
      <c r="AD8" s="214"/>
      <c r="AE8" s="214"/>
    </row>
    <row r="9" spans="2:31" ht="33.75">
      <c r="B9" s="195" t="s">
        <v>403</v>
      </c>
      <c r="C9" s="196" t="s">
        <v>404</v>
      </c>
      <c r="D9" s="196" t="s">
        <v>405</v>
      </c>
      <c r="E9" s="197">
        <v>44.505000000000003</v>
      </c>
      <c r="F9" s="198">
        <v>4704.38</v>
      </c>
      <c r="G9" s="198">
        <v>209368.43</v>
      </c>
      <c r="H9" s="199" t="s">
        <v>406</v>
      </c>
      <c r="I9" s="196" t="s">
        <v>407</v>
      </c>
      <c r="J9" s="198">
        <v>37686.32</v>
      </c>
      <c r="K9" s="198">
        <v>247054.75</v>
      </c>
      <c r="L9" s="195" t="s">
        <v>408</v>
      </c>
      <c r="M9" s="195" t="s">
        <v>408</v>
      </c>
      <c r="N9" s="195" t="s">
        <v>408</v>
      </c>
      <c r="P9" s="215">
        <f>G9</f>
        <v>209368.43</v>
      </c>
      <c r="Q9" s="214"/>
      <c r="R9" s="214"/>
      <c r="S9" s="214"/>
      <c r="T9" s="214"/>
      <c r="U9" s="214"/>
      <c r="V9" s="214"/>
      <c r="W9" s="214"/>
      <c r="Y9" s="215">
        <f>E9</f>
        <v>44.505000000000003</v>
      </c>
      <c r="Z9" s="214"/>
      <c r="AA9" s="214"/>
      <c r="AB9" s="214"/>
      <c r="AC9" s="214"/>
      <c r="AD9" s="214"/>
      <c r="AE9" s="214"/>
    </row>
    <row r="10" spans="2:31" ht="33.75">
      <c r="B10" s="195" t="s">
        <v>409</v>
      </c>
      <c r="C10" s="196" t="s">
        <v>404</v>
      </c>
      <c r="D10" s="196" t="s">
        <v>405</v>
      </c>
      <c r="E10" s="197">
        <v>373.19</v>
      </c>
      <c r="F10" s="198">
        <v>4028.94</v>
      </c>
      <c r="G10" s="198">
        <v>1503560.12</v>
      </c>
      <c r="H10" s="199" t="s">
        <v>406</v>
      </c>
      <c r="I10" s="196" t="s">
        <v>407</v>
      </c>
      <c r="J10" s="198">
        <v>270640.82</v>
      </c>
      <c r="K10" s="198">
        <v>1774200.94</v>
      </c>
      <c r="L10" s="195" t="s">
        <v>408</v>
      </c>
      <c r="M10" s="195" t="s">
        <v>408</v>
      </c>
      <c r="N10" s="195" t="s">
        <v>408</v>
      </c>
      <c r="P10" s="214"/>
      <c r="Q10" s="214"/>
      <c r="R10" s="214"/>
      <c r="S10" s="214"/>
      <c r="T10" s="214"/>
      <c r="U10" s="214"/>
      <c r="V10" s="215">
        <f>G10</f>
        <v>1503560.12</v>
      </c>
      <c r="W10" s="214"/>
      <c r="Y10" s="214"/>
      <c r="Z10" s="214"/>
      <c r="AA10" s="214"/>
      <c r="AB10" s="214"/>
      <c r="AC10" s="214"/>
      <c r="AD10" s="214"/>
      <c r="AE10" s="215">
        <f>E10</f>
        <v>373.19</v>
      </c>
    </row>
    <row r="11" spans="2:31" ht="33.75">
      <c r="B11" s="195" t="s">
        <v>410</v>
      </c>
      <c r="C11" s="196" t="s">
        <v>404</v>
      </c>
      <c r="D11" s="196" t="s">
        <v>405</v>
      </c>
      <c r="E11" s="197">
        <v>62.642000000000003</v>
      </c>
      <c r="F11" s="198">
        <v>3294.72</v>
      </c>
      <c r="G11" s="198">
        <v>206387.85</v>
      </c>
      <c r="H11" s="199" t="s">
        <v>406</v>
      </c>
      <c r="I11" s="196" t="s">
        <v>407</v>
      </c>
      <c r="J11" s="198">
        <v>37149.81</v>
      </c>
      <c r="K11" s="198">
        <v>243537.66</v>
      </c>
      <c r="L11" s="195" t="s">
        <v>408</v>
      </c>
      <c r="M11" s="195" t="s">
        <v>408</v>
      </c>
      <c r="N11" s="195" t="s">
        <v>408</v>
      </c>
      <c r="P11" s="214"/>
      <c r="Q11" s="214"/>
      <c r="R11" s="214"/>
      <c r="S11" s="214"/>
      <c r="T11" s="215">
        <f>G11</f>
        <v>206387.85</v>
      </c>
      <c r="U11" s="214"/>
      <c r="V11" s="214"/>
      <c r="W11" s="214"/>
      <c r="Y11" s="214"/>
      <c r="Z11" s="214"/>
      <c r="AA11" s="214"/>
      <c r="AB11" s="214"/>
      <c r="AC11" s="215">
        <f>E11</f>
        <v>62.642000000000003</v>
      </c>
      <c r="AD11" s="214"/>
      <c r="AE11" s="214"/>
    </row>
    <row r="12" spans="2:31" ht="33.75">
      <c r="B12" s="195" t="s">
        <v>411</v>
      </c>
      <c r="C12" s="196" t="s">
        <v>404</v>
      </c>
      <c r="D12" s="196" t="s">
        <v>405</v>
      </c>
      <c r="E12" s="197">
        <v>136.45500000000001</v>
      </c>
      <c r="F12" s="198">
        <v>1768.35</v>
      </c>
      <c r="G12" s="198">
        <v>241300.2</v>
      </c>
      <c r="H12" s="199" t="s">
        <v>406</v>
      </c>
      <c r="I12" s="196" t="s">
        <v>407</v>
      </c>
      <c r="J12" s="198">
        <v>43434.04</v>
      </c>
      <c r="K12" s="198">
        <v>284734.24</v>
      </c>
      <c r="L12" s="195" t="s">
        <v>408</v>
      </c>
      <c r="M12" s="195" t="s">
        <v>408</v>
      </c>
      <c r="N12" s="195" t="s">
        <v>408</v>
      </c>
      <c r="P12" s="214"/>
      <c r="Q12" s="214"/>
      <c r="R12" s="214"/>
      <c r="S12" s="215">
        <f>G12</f>
        <v>241300.2</v>
      </c>
      <c r="T12" s="214"/>
      <c r="U12" s="214"/>
      <c r="V12" s="214"/>
      <c r="W12" s="214"/>
      <c r="Y12" s="214"/>
      <c r="Z12" s="214"/>
      <c r="AA12" s="214"/>
      <c r="AB12" s="215">
        <f>E12</f>
        <v>136.45500000000001</v>
      </c>
      <c r="AC12" s="214"/>
      <c r="AD12" s="214"/>
      <c r="AE12" s="214"/>
    </row>
    <row r="13" spans="2:31" ht="33.75">
      <c r="B13" s="195" t="s">
        <v>412</v>
      </c>
      <c r="C13" s="196" t="s">
        <v>404</v>
      </c>
      <c r="D13" s="196" t="s">
        <v>405</v>
      </c>
      <c r="E13" s="197">
        <v>32.616999999999997</v>
      </c>
      <c r="F13" s="198">
        <v>5286.07</v>
      </c>
      <c r="G13" s="198">
        <v>172415.75</v>
      </c>
      <c r="H13" s="199" t="s">
        <v>406</v>
      </c>
      <c r="I13" s="196" t="s">
        <v>407</v>
      </c>
      <c r="J13" s="198">
        <v>31034.84</v>
      </c>
      <c r="K13" s="198">
        <v>203450.59</v>
      </c>
      <c r="L13" s="195" t="s">
        <v>408</v>
      </c>
      <c r="M13" s="195" t="s">
        <v>408</v>
      </c>
      <c r="N13" s="195" t="s">
        <v>408</v>
      </c>
      <c r="P13" s="214"/>
      <c r="Q13" s="214"/>
      <c r="R13" s="215">
        <f>G13</f>
        <v>172415.75</v>
      </c>
      <c r="S13" s="214"/>
      <c r="T13" s="214"/>
      <c r="U13" s="214"/>
      <c r="V13" s="214"/>
      <c r="W13" s="214"/>
      <c r="Y13" s="214"/>
      <c r="Z13" s="214"/>
      <c r="AA13" s="215">
        <f>E13</f>
        <v>32.616999999999997</v>
      </c>
      <c r="AB13" s="214"/>
      <c r="AC13" s="214"/>
      <c r="AD13" s="214"/>
      <c r="AE13" s="214"/>
    </row>
    <row r="14" spans="2:31" ht="33.75">
      <c r="B14" s="195" t="s">
        <v>413</v>
      </c>
      <c r="C14" s="196" t="s">
        <v>404</v>
      </c>
      <c r="D14" s="196" t="s">
        <v>405</v>
      </c>
      <c r="E14" s="197">
        <v>37.848999999999997</v>
      </c>
      <c r="F14" s="198">
        <v>5286.07</v>
      </c>
      <c r="G14" s="198">
        <v>200072.46</v>
      </c>
      <c r="H14" s="199" t="s">
        <v>406</v>
      </c>
      <c r="I14" s="196" t="s">
        <v>407</v>
      </c>
      <c r="J14" s="198">
        <v>36013.040000000001</v>
      </c>
      <c r="K14" s="198">
        <v>236085.5</v>
      </c>
      <c r="L14" s="195" t="s">
        <v>408</v>
      </c>
      <c r="M14" s="195" t="s">
        <v>408</v>
      </c>
      <c r="N14" s="195" t="s">
        <v>408</v>
      </c>
      <c r="P14" s="214"/>
      <c r="Q14" s="214"/>
      <c r="R14" s="215">
        <f>G14</f>
        <v>200072.46</v>
      </c>
      <c r="S14" s="214"/>
      <c r="T14" s="214"/>
      <c r="U14" s="214"/>
      <c r="V14" s="214"/>
      <c r="W14" s="214"/>
      <c r="Y14" s="214"/>
      <c r="Z14" s="214"/>
      <c r="AA14" s="215">
        <f>E14</f>
        <v>37.848999999999997</v>
      </c>
      <c r="AB14" s="214"/>
      <c r="AC14" s="214"/>
      <c r="AD14" s="214"/>
      <c r="AE14" s="214"/>
    </row>
    <row r="15" spans="2:31" ht="33.75">
      <c r="B15" s="195" t="s">
        <v>414</v>
      </c>
      <c r="C15" s="196" t="s">
        <v>404</v>
      </c>
      <c r="D15" s="196" t="s">
        <v>405</v>
      </c>
      <c r="E15" s="197">
        <v>90</v>
      </c>
      <c r="F15" s="198">
        <v>4302.84</v>
      </c>
      <c r="G15" s="198">
        <v>387255.6</v>
      </c>
      <c r="H15" s="199" t="s">
        <v>406</v>
      </c>
      <c r="I15" s="196" t="s">
        <v>407</v>
      </c>
      <c r="J15" s="198">
        <v>69706.009999999995</v>
      </c>
      <c r="K15" s="198">
        <v>456961.61</v>
      </c>
      <c r="L15" s="195" t="s">
        <v>408</v>
      </c>
      <c r="M15" s="195" t="s">
        <v>408</v>
      </c>
      <c r="N15" s="195" t="s">
        <v>408</v>
      </c>
      <c r="P15" s="214"/>
      <c r="Q15" s="215">
        <f>G15</f>
        <v>387255.6</v>
      </c>
      <c r="R15" s="214"/>
      <c r="S15" s="214"/>
      <c r="T15" s="214"/>
      <c r="U15" s="214"/>
      <c r="V15" s="214"/>
      <c r="W15" s="214"/>
      <c r="Y15" s="214"/>
      <c r="Z15" s="215">
        <f>E15</f>
        <v>90</v>
      </c>
      <c r="AA15" s="214"/>
      <c r="AB15" s="214"/>
      <c r="AC15" s="214"/>
      <c r="AD15" s="214"/>
      <c r="AE15" s="214"/>
    </row>
    <row r="16" spans="2:31" ht="33.75">
      <c r="B16" s="195" t="s">
        <v>415</v>
      </c>
      <c r="C16" s="196" t="s">
        <v>404</v>
      </c>
      <c r="D16" s="196" t="s">
        <v>405</v>
      </c>
      <c r="E16" s="197">
        <v>470.65100000000001</v>
      </c>
      <c r="F16" s="198">
        <v>4302.84</v>
      </c>
      <c r="G16" s="198">
        <v>2025135.95</v>
      </c>
      <c r="H16" s="199" t="s">
        <v>406</v>
      </c>
      <c r="I16" s="196" t="s">
        <v>407</v>
      </c>
      <c r="J16" s="198">
        <v>364524.47</v>
      </c>
      <c r="K16" s="198">
        <v>2389660.42</v>
      </c>
      <c r="L16" s="195" t="s">
        <v>408</v>
      </c>
      <c r="M16" s="195" t="s">
        <v>408</v>
      </c>
      <c r="N16" s="195" t="s">
        <v>408</v>
      </c>
      <c r="P16" s="214"/>
      <c r="Q16" s="215">
        <f>G16</f>
        <v>2025135.95</v>
      </c>
      <c r="R16" s="214"/>
      <c r="S16" s="214"/>
      <c r="T16" s="214"/>
      <c r="U16" s="214"/>
      <c r="V16" s="214"/>
      <c r="W16" s="214"/>
      <c r="Y16" s="214"/>
      <c r="Z16" s="215">
        <f>E16</f>
        <v>470.65100000000001</v>
      </c>
      <c r="AA16" s="214"/>
      <c r="AB16" s="214"/>
      <c r="AC16" s="214"/>
      <c r="AD16" s="214"/>
      <c r="AE16" s="214"/>
    </row>
    <row r="17" spans="2:31" ht="33.75">
      <c r="B17" s="195" t="s">
        <v>416</v>
      </c>
      <c r="C17" s="196" t="s">
        <v>404</v>
      </c>
      <c r="D17" s="196" t="s">
        <v>405</v>
      </c>
      <c r="E17" s="197">
        <v>81.733999999999995</v>
      </c>
      <c r="F17" s="198">
        <v>4704.38</v>
      </c>
      <c r="G17" s="198">
        <v>384507.79</v>
      </c>
      <c r="H17" s="199" t="s">
        <v>406</v>
      </c>
      <c r="I17" s="196" t="s">
        <v>407</v>
      </c>
      <c r="J17" s="198">
        <v>69211.399999999994</v>
      </c>
      <c r="K17" s="198">
        <v>453719.19</v>
      </c>
      <c r="L17" s="195" t="s">
        <v>408</v>
      </c>
      <c r="M17" s="195" t="s">
        <v>408</v>
      </c>
      <c r="N17" s="195" t="s">
        <v>408</v>
      </c>
      <c r="P17" s="215">
        <f>G17</f>
        <v>384507.79</v>
      </c>
      <c r="Q17" s="214"/>
      <c r="R17" s="214"/>
      <c r="S17" s="214"/>
      <c r="T17" s="214"/>
      <c r="U17" s="214"/>
      <c r="V17" s="214"/>
      <c r="W17" s="214"/>
      <c r="Y17" s="215">
        <f>E17</f>
        <v>81.733999999999995</v>
      </c>
      <c r="Z17" s="214"/>
      <c r="AA17" s="214"/>
      <c r="AB17" s="214"/>
      <c r="AC17" s="214"/>
      <c r="AD17" s="214"/>
      <c r="AE17" s="214"/>
    </row>
    <row r="18" spans="2:31" ht="33.75">
      <c r="B18" s="195" t="s">
        <v>417</v>
      </c>
      <c r="C18" s="196" t="s">
        <v>404</v>
      </c>
      <c r="D18" s="196" t="s">
        <v>405</v>
      </c>
      <c r="E18" s="197">
        <v>971.37800000000004</v>
      </c>
      <c r="F18" s="198">
        <v>4028.94</v>
      </c>
      <c r="G18" s="198">
        <v>3913623.68</v>
      </c>
      <c r="H18" s="199" t="s">
        <v>406</v>
      </c>
      <c r="I18" s="196" t="s">
        <v>407</v>
      </c>
      <c r="J18" s="198">
        <v>704452.26</v>
      </c>
      <c r="K18" s="198">
        <v>4618075.9400000004</v>
      </c>
      <c r="L18" s="195" t="s">
        <v>408</v>
      </c>
      <c r="M18" s="195" t="s">
        <v>408</v>
      </c>
      <c r="N18" s="195" t="s">
        <v>408</v>
      </c>
      <c r="P18" s="214"/>
      <c r="Q18" s="214"/>
      <c r="R18" s="214"/>
      <c r="S18" s="214"/>
      <c r="T18" s="214"/>
      <c r="U18" s="214"/>
      <c r="V18" s="215">
        <f>G18</f>
        <v>3913623.68</v>
      </c>
      <c r="W18" s="214"/>
      <c r="Y18" s="214"/>
      <c r="Z18" s="214"/>
      <c r="AA18" s="214"/>
      <c r="AB18" s="214"/>
      <c r="AC18" s="214"/>
      <c r="AD18" s="214"/>
      <c r="AE18" s="215">
        <f>E18</f>
        <v>971.37800000000004</v>
      </c>
    </row>
    <row r="19" spans="2:31" ht="33.75">
      <c r="B19" s="195" t="s">
        <v>418</v>
      </c>
      <c r="C19" s="196" t="s">
        <v>404</v>
      </c>
      <c r="D19" s="196" t="s">
        <v>405</v>
      </c>
      <c r="E19" s="197">
        <v>121.593</v>
      </c>
      <c r="F19" s="198">
        <v>3294.72</v>
      </c>
      <c r="G19" s="198">
        <v>400614.89</v>
      </c>
      <c r="H19" s="199" t="s">
        <v>406</v>
      </c>
      <c r="I19" s="196" t="s">
        <v>407</v>
      </c>
      <c r="J19" s="198">
        <v>72110.679999999993</v>
      </c>
      <c r="K19" s="198">
        <v>472725.57</v>
      </c>
      <c r="L19" s="195" t="s">
        <v>408</v>
      </c>
      <c r="M19" s="195" t="s">
        <v>408</v>
      </c>
      <c r="N19" s="195" t="s">
        <v>408</v>
      </c>
      <c r="P19" s="214"/>
      <c r="Q19" s="214"/>
      <c r="R19" s="214"/>
      <c r="S19" s="214"/>
      <c r="T19" s="215">
        <f>G19</f>
        <v>400614.89</v>
      </c>
      <c r="U19" s="214"/>
      <c r="V19" s="214"/>
      <c r="W19" s="214"/>
      <c r="Y19" s="214"/>
      <c r="Z19" s="214"/>
      <c r="AA19" s="214"/>
      <c r="AB19" s="214"/>
      <c r="AC19" s="215">
        <f>E19</f>
        <v>121.593</v>
      </c>
      <c r="AD19" s="214"/>
      <c r="AE19" s="214"/>
    </row>
    <row r="20" spans="2:31" ht="33.75">
      <c r="B20" s="195" t="s">
        <v>419</v>
      </c>
      <c r="C20" s="196" t="s">
        <v>404</v>
      </c>
      <c r="D20" s="196" t="s">
        <v>405</v>
      </c>
      <c r="E20" s="197">
        <v>130.64599999999999</v>
      </c>
      <c r="F20" s="198">
        <v>1768.35</v>
      </c>
      <c r="G20" s="198">
        <v>231027.85</v>
      </c>
      <c r="H20" s="199" t="s">
        <v>406</v>
      </c>
      <c r="I20" s="196" t="s">
        <v>407</v>
      </c>
      <c r="J20" s="198">
        <v>41585.01</v>
      </c>
      <c r="K20" s="198">
        <v>272612.86</v>
      </c>
      <c r="L20" s="195" t="s">
        <v>408</v>
      </c>
      <c r="M20" s="195" t="s">
        <v>408</v>
      </c>
      <c r="N20" s="195" t="s">
        <v>408</v>
      </c>
      <c r="P20" s="214"/>
      <c r="Q20" s="214"/>
      <c r="R20" s="214"/>
      <c r="S20" s="215">
        <f>G20</f>
        <v>231027.85</v>
      </c>
      <c r="T20" s="214"/>
      <c r="U20" s="214"/>
      <c r="V20" s="214"/>
      <c r="W20" s="214"/>
      <c r="Y20" s="214"/>
      <c r="Z20" s="214"/>
      <c r="AA20" s="214"/>
      <c r="AB20" s="215">
        <f>E20</f>
        <v>130.64599999999999</v>
      </c>
      <c r="AC20" s="214"/>
      <c r="AD20" s="214"/>
      <c r="AE20" s="214"/>
    </row>
    <row r="21" spans="2:31">
      <c r="B21" s="313" t="s">
        <v>388</v>
      </c>
      <c r="C21" s="316" t="s">
        <v>389</v>
      </c>
      <c r="D21" s="316"/>
      <c r="E21" s="313" t="s">
        <v>390</v>
      </c>
      <c r="F21" s="313" t="s">
        <v>391</v>
      </c>
      <c r="G21" s="313" t="s">
        <v>392</v>
      </c>
      <c r="H21" s="313" t="s">
        <v>393</v>
      </c>
      <c r="I21" s="313" t="s">
        <v>394</v>
      </c>
      <c r="J21" s="313" t="s">
        <v>395</v>
      </c>
      <c r="K21" s="317" t="s">
        <v>396</v>
      </c>
      <c r="L21" s="319" t="s">
        <v>397</v>
      </c>
      <c r="M21" s="319"/>
      <c r="N21" s="317" t="s">
        <v>398</v>
      </c>
      <c r="P21" s="214"/>
      <c r="Q21" s="214"/>
      <c r="R21" s="214"/>
      <c r="S21" s="214"/>
      <c r="T21" s="214"/>
      <c r="U21" s="214"/>
      <c r="V21" s="214"/>
      <c r="W21" s="214"/>
      <c r="Y21" s="214"/>
      <c r="Z21" s="214"/>
      <c r="AA21" s="214"/>
      <c r="AB21" s="214"/>
      <c r="AC21" s="214"/>
      <c r="AD21" s="214"/>
      <c r="AE21" s="214"/>
    </row>
    <row r="22" spans="2:31" ht="56.25">
      <c r="B22" s="315"/>
      <c r="C22" s="189" t="s">
        <v>399</v>
      </c>
      <c r="D22" s="190" t="s">
        <v>400</v>
      </c>
      <c r="E22" s="314"/>
      <c r="F22" s="315"/>
      <c r="G22" s="315"/>
      <c r="H22" s="314"/>
      <c r="I22" s="315"/>
      <c r="J22" s="315"/>
      <c r="K22" s="318"/>
      <c r="L22" s="191" t="s">
        <v>401</v>
      </c>
      <c r="M22" s="191" t="s">
        <v>402</v>
      </c>
      <c r="N22" s="318"/>
      <c r="P22" s="214"/>
      <c r="Q22" s="214"/>
      <c r="R22" s="214"/>
      <c r="S22" s="214"/>
      <c r="T22" s="214"/>
      <c r="U22" s="214"/>
      <c r="V22" s="214"/>
      <c r="W22" s="214"/>
      <c r="Y22" s="214"/>
      <c r="Z22" s="214"/>
      <c r="AA22" s="214"/>
      <c r="AB22" s="214"/>
      <c r="AC22" s="214"/>
      <c r="AD22" s="214"/>
      <c r="AE22" s="214"/>
    </row>
    <row r="23" spans="2:31">
      <c r="B23" s="192">
        <v>1</v>
      </c>
      <c r="C23" s="192">
        <v>2</v>
      </c>
      <c r="D23" s="193">
        <v>2</v>
      </c>
      <c r="E23" s="192">
        <v>3</v>
      </c>
      <c r="F23" s="192">
        <v>4</v>
      </c>
      <c r="G23" s="192">
        <v>5</v>
      </c>
      <c r="H23" s="192">
        <v>6</v>
      </c>
      <c r="I23" s="192">
        <v>7</v>
      </c>
      <c r="J23" s="192">
        <v>8</v>
      </c>
      <c r="K23" s="194">
        <v>9</v>
      </c>
      <c r="L23" s="192">
        <v>10</v>
      </c>
      <c r="M23" s="193">
        <v>10</v>
      </c>
      <c r="N23" s="194">
        <v>11</v>
      </c>
      <c r="P23" s="214"/>
      <c r="Q23" s="214"/>
      <c r="R23" s="214"/>
      <c r="S23" s="214"/>
      <c r="T23" s="214"/>
      <c r="U23" s="214"/>
      <c r="V23" s="214"/>
      <c r="W23" s="214"/>
      <c r="Y23" s="214"/>
      <c r="Z23" s="214"/>
      <c r="AA23" s="214"/>
      <c r="AB23" s="214"/>
      <c r="AC23" s="214"/>
      <c r="AD23" s="214"/>
      <c r="AE23" s="214"/>
    </row>
    <row r="24" spans="2:31" ht="33.75">
      <c r="B24" s="195" t="s">
        <v>420</v>
      </c>
      <c r="C24" s="196" t="s">
        <v>404</v>
      </c>
      <c r="D24" s="196" t="s">
        <v>405</v>
      </c>
      <c r="E24" s="197">
        <v>125.895</v>
      </c>
      <c r="F24" s="198">
        <v>5286.07</v>
      </c>
      <c r="G24" s="198">
        <v>665489.78</v>
      </c>
      <c r="H24" s="199" t="s">
        <v>406</v>
      </c>
      <c r="I24" s="196" t="s">
        <v>407</v>
      </c>
      <c r="J24" s="198">
        <v>119788.16</v>
      </c>
      <c r="K24" s="198">
        <v>785277.94</v>
      </c>
      <c r="L24" s="195" t="s">
        <v>408</v>
      </c>
      <c r="M24" s="195" t="s">
        <v>408</v>
      </c>
      <c r="N24" s="195" t="s">
        <v>408</v>
      </c>
      <c r="P24" s="214"/>
      <c r="Q24" s="214"/>
      <c r="R24" s="215">
        <f>G24</f>
        <v>665489.78</v>
      </c>
      <c r="S24" s="214"/>
      <c r="T24" s="214"/>
      <c r="U24" s="214"/>
      <c r="V24" s="214"/>
      <c r="W24" s="214"/>
      <c r="Y24" s="214"/>
      <c r="Z24" s="214"/>
      <c r="AA24" s="215">
        <f>E24</f>
        <v>125.895</v>
      </c>
      <c r="AB24" s="214"/>
      <c r="AC24" s="214"/>
      <c r="AD24" s="214"/>
      <c r="AE24" s="214"/>
    </row>
    <row r="25" spans="2:31" ht="33.75">
      <c r="B25" s="195" t="s">
        <v>421</v>
      </c>
      <c r="C25" s="196" t="s">
        <v>404</v>
      </c>
      <c r="D25" s="196" t="s">
        <v>405</v>
      </c>
      <c r="E25" s="200">
        <v>1132.979</v>
      </c>
      <c r="F25" s="198">
        <v>4302.84</v>
      </c>
      <c r="G25" s="198">
        <v>4875027.3600000003</v>
      </c>
      <c r="H25" s="199" t="s">
        <v>406</v>
      </c>
      <c r="I25" s="196" t="s">
        <v>407</v>
      </c>
      <c r="J25" s="198">
        <v>877504.92</v>
      </c>
      <c r="K25" s="198">
        <v>5752532.2800000003</v>
      </c>
      <c r="L25" s="195" t="s">
        <v>408</v>
      </c>
      <c r="M25" s="195" t="s">
        <v>408</v>
      </c>
      <c r="N25" s="195" t="s">
        <v>408</v>
      </c>
      <c r="P25" s="214"/>
      <c r="Q25" s="215">
        <f>G25</f>
        <v>4875027.3600000003</v>
      </c>
      <c r="R25" s="214"/>
      <c r="S25" s="214"/>
      <c r="T25" s="214"/>
      <c r="U25" s="214"/>
      <c r="V25" s="214"/>
      <c r="W25" s="214"/>
      <c r="Y25" s="214"/>
      <c r="Z25" s="215">
        <f>E25</f>
        <v>1132.979</v>
      </c>
      <c r="AA25" s="214"/>
      <c r="AB25" s="214"/>
      <c r="AC25" s="214"/>
      <c r="AD25" s="214"/>
      <c r="AE25" s="214"/>
    </row>
    <row r="26" spans="2:31">
      <c r="B26" s="201" t="s">
        <v>422</v>
      </c>
      <c r="C26" s="202"/>
      <c r="D26" s="202"/>
      <c r="E26" s="202"/>
      <c r="F26" s="202"/>
      <c r="G26" s="203">
        <v>15415787.710000001</v>
      </c>
      <c r="H26" s="204" t="s">
        <v>423</v>
      </c>
      <c r="I26" s="205"/>
      <c r="J26" s="203">
        <v>2774841.78</v>
      </c>
      <c r="K26" s="203">
        <v>18190629.489999998</v>
      </c>
      <c r="L26" s="206"/>
      <c r="M26" s="207"/>
      <c r="N26" s="207"/>
      <c r="P26" s="216">
        <f>SUM(P9:P25)</f>
        <v>593876.22</v>
      </c>
      <c r="Q26" s="216">
        <f t="shared" ref="Q26:W26" si="0">SUM(Q9:Q25)</f>
        <v>7287418.9100000001</v>
      </c>
      <c r="R26" s="216">
        <f t="shared" si="0"/>
        <v>1037977.99</v>
      </c>
      <c r="S26" s="216">
        <f t="shared" si="0"/>
        <v>472328.05000000005</v>
      </c>
      <c r="T26" s="216">
        <f t="shared" si="0"/>
        <v>607002.74</v>
      </c>
      <c r="U26" s="216">
        <f t="shared" si="0"/>
        <v>0</v>
      </c>
      <c r="V26" s="216">
        <f t="shared" si="0"/>
        <v>5417183.8000000007</v>
      </c>
      <c r="W26" s="216">
        <f t="shared" si="0"/>
        <v>0</v>
      </c>
      <c r="Y26" s="216">
        <f>SUM(Y9:Y25)</f>
        <v>126.239</v>
      </c>
      <c r="Z26" s="216">
        <f t="shared" ref="Z26" si="1">SUM(Z9:Z25)</f>
        <v>1693.63</v>
      </c>
      <c r="AA26" s="216">
        <f t="shared" ref="AA26" si="2">SUM(AA9:AA25)</f>
        <v>196.36099999999999</v>
      </c>
      <c r="AB26" s="216">
        <f t="shared" ref="AB26" si="3">SUM(AB9:AB25)</f>
        <v>267.101</v>
      </c>
      <c r="AC26" s="216">
        <f t="shared" ref="AC26" si="4">SUM(AC9:AC25)</f>
        <v>184.23500000000001</v>
      </c>
      <c r="AD26" s="216">
        <f t="shared" ref="AD26" si="5">SUM(AD9:AD25)</f>
        <v>0</v>
      </c>
      <c r="AE26" s="216">
        <f t="shared" ref="AE26" si="6">SUM(AE9:AE25)</f>
        <v>1344.568</v>
      </c>
    </row>
  </sheetData>
  <mergeCells count="22">
    <mergeCell ref="H21:H22"/>
    <mergeCell ref="I21:I22"/>
    <mergeCell ref="J21:J22"/>
    <mergeCell ref="K21:K22"/>
    <mergeCell ref="L21:M21"/>
    <mergeCell ref="N21:N22"/>
    <mergeCell ref="I6:I7"/>
    <mergeCell ref="J6:J7"/>
    <mergeCell ref="K6:K7"/>
    <mergeCell ref="L6:M6"/>
    <mergeCell ref="N6:N7"/>
    <mergeCell ref="B21:B22"/>
    <mergeCell ref="C21:D21"/>
    <mergeCell ref="E21:E22"/>
    <mergeCell ref="F21:F22"/>
    <mergeCell ref="G21:G22"/>
    <mergeCell ref="H6:H7"/>
    <mergeCell ref="B6:B7"/>
    <mergeCell ref="C6:D6"/>
    <mergeCell ref="E6:E7"/>
    <mergeCell ref="F6:F7"/>
    <mergeCell ref="G6:G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D17"/>
  <sheetViews>
    <sheetView zoomScaleNormal="100" workbookViewId="0">
      <pane xSplit="6" ySplit="5" topLeftCell="P6" activePane="bottomRight" state="frozen"/>
      <selection activeCell="M175" sqref="M175:S175"/>
      <selection pane="topRight" activeCell="M175" sqref="M175:S175"/>
      <selection pane="bottomLeft" activeCell="M175" sqref="M175:S175"/>
      <selection pane="bottomRight" activeCell="M175" sqref="M175:S175"/>
    </sheetView>
  </sheetViews>
  <sheetFormatPr defaultRowHeight="12.75"/>
  <cols>
    <col min="1" max="1" width="9.140625" style="225"/>
    <col min="2" max="2" width="13.85546875" style="225" customWidth="1"/>
    <col min="3" max="3" width="11.7109375" style="225" hidden="1" customWidth="1"/>
    <col min="4" max="4" width="25" style="225" hidden="1" customWidth="1"/>
    <col min="5" max="5" width="27.5703125" style="225" customWidth="1"/>
    <col min="6" max="9" width="18" style="225" customWidth="1"/>
    <col min="10" max="10" width="15.42578125" style="225" customWidth="1"/>
    <col min="11" max="11" width="14.140625" style="225" customWidth="1"/>
    <col min="12" max="12" width="15.42578125" style="225" customWidth="1"/>
    <col min="13" max="13" width="22.85546875" style="225" customWidth="1"/>
    <col min="14" max="14" width="27" style="225" customWidth="1"/>
    <col min="15" max="15" width="9.140625" style="225" customWidth="1"/>
    <col min="16" max="16" width="9.140625" style="244" customWidth="1"/>
    <col min="17" max="17" width="10" style="244" customWidth="1"/>
    <col min="18" max="19" width="9.140625" style="244" customWidth="1"/>
    <col min="20" max="20" width="10.140625" style="244" customWidth="1"/>
    <col min="21" max="21" width="9.140625" style="244" customWidth="1"/>
    <col min="22" max="22" width="10" style="244" customWidth="1"/>
    <col min="23" max="23" width="9.140625" style="244" customWidth="1"/>
    <col min="24" max="30" width="9.140625" style="244"/>
    <col min="31" max="16384" width="9.140625" style="225"/>
  </cols>
  <sheetData>
    <row r="3" spans="2:30" ht="14.25">
      <c r="B3" s="320" t="s">
        <v>426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2:30" ht="14.25">
      <c r="B4" s="321" t="s">
        <v>427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P4" s="244" t="s">
        <v>460</v>
      </c>
      <c r="X4" s="244" t="s">
        <v>461</v>
      </c>
      <c r="Y4" s="244" t="s">
        <v>463</v>
      </c>
    </row>
    <row r="5" spans="2:30" ht="48">
      <c r="B5" s="226" t="s">
        <v>428</v>
      </c>
      <c r="C5" s="226" t="s">
        <v>429</v>
      </c>
      <c r="D5" s="226" t="s">
        <v>430</v>
      </c>
      <c r="E5" s="226" t="s">
        <v>431</v>
      </c>
      <c r="F5" s="226" t="s">
        <v>432</v>
      </c>
      <c r="G5" s="226" t="s">
        <v>433</v>
      </c>
      <c r="H5" s="226" t="s">
        <v>434</v>
      </c>
      <c r="I5" s="226" t="s">
        <v>435</v>
      </c>
      <c r="J5" s="226" t="s">
        <v>436</v>
      </c>
      <c r="K5" s="226" t="s">
        <v>437</v>
      </c>
      <c r="L5" s="226" t="s">
        <v>438</v>
      </c>
      <c r="M5" s="227" t="s">
        <v>439</v>
      </c>
      <c r="N5" s="227" t="s">
        <v>440</v>
      </c>
      <c r="P5" s="245" t="s">
        <v>139</v>
      </c>
      <c r="Q5" s="245" t="s">
        <v>140</v>
      </c>
      <c r="R5" s="245" t="s">
        <v>141</v>
      </c>
      <c r="S5" s="245" t="s">
        <v>142</v>
      </c>
      <c r="T5" s="245" t="s">
        <v>143</v>
      </c>
      <c r="U5" s="245" t="s">
        <v>144</v>
      </c>
      <c r="V5" s="245" t="s">
        <v>145</v>
      </c>
      <c r="W5" s="246"/>
      <c r="X5" s="245" t="s">
        <v>139</v>
      </c>
      <c r="Y5" s="245" t="s">
        <v>140</v>
      </c>
      <c r="Z5" s="245" t="s">
        <v>141</v>
      </c>
      <c r="AA5" s="245" t="s">
        <v>142</v>
      </c>
      <c r="AB5" s="245" t="s">
        <v>143</v>
      </c>
      <c r="AC5" s="245" t="s">
        <v>144</v>
      </c>
      <c r="AD5" s="245" t="s">
        <v>145</v>
      </c>
    </row>
    <row r="6" spans="2:30" ht="36.75" customHeight="1">
      <c r="B6" s="228">
        <v>42725</v>
      </c>
      <c r="C6" s="229">
        <v>1385</v>
      </c>
      <c r="D6" s="230" t="s">
        <v>441</v>
      </c>
      <c r="E6" s="231" t="s">
        <v>442</v>
      </c>
      <c r="F6" s="232" t="s">
        <v>168</v>
      </c>
      <c r="G6" s="232">
        <v>21.88</v>
      </c>
      <c r="H6" s="232"/>
      <c r="I6" s="233">
        <v>19850</v>
      </c>
      <c r="J6" s="234">
        <f>G6*I6</f>
        <v>434318</v>
      </c>
      <c r="K6" s="234">
        <f t="shared" ref="K6:K13" si="0">J6*18%</f>
        <v>78177.239999999991</v>
      </c>
      <c r="L6" s="234">
        <f t="shared" ref="L6:L13" si="1">K6+J6</f>
        <v>512495.24</v>
      </c>
      <c r="M6" s="235" t="s">
        <v>443</v>
      </c>
      <c r="N6" s="236" t="s">
        <v>444</v>
      </c>
      <c r="P6" s="246"/>
      <c r="Q6" s="246"/>
      <c r="R6" s="246"/>
      <c r="S6" s="246"/>
      <c r="T6" s="247">
        <f>J6</f>
        <v>434318</v>
      </c>
      <c r="U6" s="246"/>
      <c r="V6" s="246"/>
      <c r="W6" s="246"/>
      <c r="X6" s="246"/>
      <c r="Y6" s="246"/>
      <c r="Z6" s="246"/>
      <c r="AA6" s="246"/>
      <c r="AB6" s="248">
        <f>G6+H6</f>
        <v>21.88</v>
      </c>
      <c r="AC6" s="246"/>
      <c r="AD6" s="246"/>
    </row>
    <row r="7" spans="2:30" ht="30">
      <c r="B7" s="228">
        <v>42725</v>
      </c>
      <c r="C7" s="229">
        <v>1392</v>
      </c>
      <c r="D7" s="230" t="s">
        <v>445</v>
      </c>
      <c r="E7" s="231" t="s">
        <v>442</v>
      </c>
      <c r="F7" s="232" t="s">
        <v>446</v>
      </c>
      <c r="G7" s="232">
        <v>269.54399999999998</v>
      </c>
      <c r="H7" s="232"/>
      <c r="I7" s="233">
        <v>13920</v>
      </c>
      <c r="J7" s="234">
        <f>G7*I7</f>
        <v>3752052.48</v>
      </c>
      <c r="K7" s="234">
        <f t="shared" si="0"/>
        <v>675369.44640000002</v>
      </c>
      <c r="L7" s="234">
        <f t="shared" si="1"/>
        <v>4427421.9264000002</v>
      </c>
      <c r="M7" s="235" t="s">
        <v>443</v>
      </c>
      <c r="N7" s="236" t="s">
        <v>447</v>
      </c>
      <c r="P7" s="246"/>
      <c r="Q7" s="247">
        <f>J7</f>
        <v>3752052.48</v>
      </c>
      <c r="R7" s="246"/>
      <c r="S7" s="246"/>
      <c r="T7" s="246"/>
      <c r="U7" s="246"/>
      <c r="V7" s="246"/>
      <c r="W7" s="246"/>
      <c r="X7" s="246"/>
      <c r="Y7" s="248">
        <f>G7+H7</f>
        <v>269.54399999999998</v>
      </c>
      <c r="Z7" s="246"/>
      <c r="AA7" s="246"/>
      <c r="AB7" s="246"/>
      <c r="AC7" s="246"/>
      <c r="AD7" s="246"/>
    </row>
    <row r="8" spans="2:30" ht="38.25">
      <c r="B8" s="228">
        <v>42725</v>
      </c>
      <c r="C8" s="229">
        <v>1391</v>
      </c>
      <c r="D8" s="230" t="s">
        <v>448</v>
      </c>
      <c r="E8" s="231" t="s">
        <v>449</v>
      </c>
      <c r="F8" s="232" t="s">
        <v>446</v>
      </c>
      <c r="G8" s="232"/>
      <c r="H8" s="232">
        <v>121.46899999999999</v>
      </c>
      <c r="I8" s="233">
        <v>13920</v>
      </c>
      <c r="J8" s="234">
        <f>H8*I8</f>
        <v>1690848.48</v>
      </c>
      <c r="K8" s="234">
        <f t="shared" si="0"/>
        <v>304352.72639999999</v>
      </c>
      <c r="L8" s="234">
        <f t="shared" si="1"/>
        <v>1995201.2064</v>
      </c>
      <c r="M8" s="235" t="s">
        <v>450</v>
      </c>
      <c r="N8" s="237"/>
      <c r="P8" s="246"/>
      <c r="Q8" s="247">
        <f>J8</f>
        <v>1690848.48</v>
      </c>
      <c r="R8" s="246"/>
      <c r="S8" s="246"/>
      <c r="T8" s="246"/>
      <c r="U8" s="246"/>
      <c r="V8" s="246"/>
      <c r="W8" s="246"/>
      <c r="X8" s="246"/>
      <c r="Y8" s="248">
        <f>G8+H8</f>
        <v>121.46899999999999</v>
      </c>
      <c r="Z8" s="246"/>
      <c r="AA8" s="246"/>
      <c r="AB8" s="246"/>
      <c r="AC8" s="246"/>
      <c r="AD8" s="246"/>
    </row>
    <row r="9" spans="2:30" ht="30">
      <c r="B9" s="228">
        <v>42725</v>
      </c>
      <c r="C9" s="229">
        <v>1387</v>
      </c>
      <c r="D9" s="230" t="s">
        <v>451</v>
      </c>
      <c r="E9" s="231" t="s">
        <v>442</v>
      </c>
      <c r="F9" s="232" t="s">
        <v>166</v>
      </c>
      <c r="G9" s="232">
        <v>19.876999999999999</v>
      </c>
      <c r="H9" s="232"/>
      <c r="I9" s="233">
        <v>22740</v>
      </c>
      <c r="J9" s="234">
        <f>G9*I9</f>
        <v>452002.98</v>
      </c>
      <c r="K9" s="234">
        <f t="shared" si="0"/>
        <v>81360.536399999997</v>
      </c>
      <c r="L9" s="234">
        <f t="shared" si="1"/>
        <v>533363.51639999996</v>
      </c>
      <c r="M9" s="235" t="s">
        <v>443</v>
      </c>
      <c r="N9" s="238"/>
      <c r="P9" s="246"/>
      <c r="Q9" s="246"/>
      <c r="R9" s="247">
        <f>J9</f>
        <v>452002.98</v>
      </c>
      <c r="S9" s="246"/>
      <c r="T9" s="246"/>
      <c r="U9" s="246"/>
      <c r="V9" s="246"/>
      <c r="W9" s="246"/>
      <c r="X9" s="246"/>
      <c r="Y9" s="246"/>
      <c r="Z9" s="248">
        <f>G9+H9</f>
        <v>19.876999999999999</v>
      </c>
      <c r="AA9" s="246"/>
      <c r="AB9" s="246"/>
      <c r="AC9" s="246"/>
      <c r="AD9" s="246"/>
    </row>
    <row r="10" spans="2:30" ht="38.25">
      <c r="B10" s="228">
        <v>42725</v>
      </c>
      <c r="C10" s="229">
        <v>1386</v>
      </c>
      <c r="D10" s="230" t="s">
        <v>452</v>
      </c>
      <c r="E10" s="231" t="s">
        <v>449</v>
      </c>
      <c r="F10" s="232" t="s">
        <v>166</v>
      </c>
      <c r="G10" s="232"/>
      <c r="H10" s="232">
        <v>1.714</v>
      </c>
      <c r="I10" s="233">
        <v>22740</v>
      </c>
      <c r="J10" s="234">
        <f>H10*I10</f>
        <v>38976.36</v>
      </c>
      <c r="K10" s="234">
        <f t="shared" si="0"/>
        <v>7015.7447999999995</v>
      </c>
      <c r="L10" s="234">
        <f t="shared" si="1"/>
        <v>45992.104800000001</v>
      </c>
      <c r="M10" s="235" t="s">
        <v>450</v>
      </c>
      <c r="N10" s="238"/>
      <c r="P10" s="246"/>
      <c r="Q10" s="246"/>
      <c r="R10" s="247">
        <f>J10</f>
        <v>38976.36</v>
      </c>
      <c r="S10" s="246"/>
      <c r="U10" s="246"/>
      <c r="V10" s="246"/>
      <c r="W10" s="246"/>
      <c r="X10" s="246"/>
      <c r="Y10" s="246"/>
      <c r="Z10" s="248">
        <f>G10+H10</f>
        <v>1.714</v>
      </c>
      <c r="AA10" s="246"/>
      <c r="AC10" s="246"/>
      <c r="AD10" s="246"/>
    </row>
    <row r="11" spans="2:30" ht="30">
      <c r="B11" s="228">
        <v>42725</v>
      </c>
      <c r="C11" s="229">
        <v>1388</v>
      </c>
      <c r="D11" s="230" t="s">
        <v>453</v>
      </c>
      <c r="E11" s="231" t="s">
        <v>442</v>
      </c>
      <c r="F11" s="232" t="s">
        <v>454</v>
      </c>
      <c r="G11" s="232">
        <v>17.867000000000001</v>
      </c>
      <c r="H11" s="232"/>
      <c r="I11" s="233">
        <v>17760</v>
      </c>
      <c r="J11" s="234">
        <f>I11*G11</f>
        <v>317317.92000000004</v>
      </c>
      <c r="K11" s="234">
        <f t="shared" si="0"/>
        <v>57117.225600000005</v>
      </c>
      <c r="L11" s="234">
        <f t="shared" si="1"/>
        <v>374435.14560000005</v>
      </c>
      <c r="M11" s="235" t="s">
        <v>443</v>
      </c>
      <c r="N11" s="238"/>
      <c r="P11" s="246"/>
      <c r="Q11" s="246"/>
      <c r="R11" s="246"/>
      <c r="S11" s="247">
        <f>J11</f>
        <v>317317.92000000004</v>
      </c>
      <c r="T11" s="246"/>
      <c r="U11" s="246"/>
      <c r="V11" s="246"/>
      <c r="W11" s="246"/>
      <c r="X11" s="246"/>
      <c r="Y11" s="246"/>
      <c r="Z11" s="246"/>
      <c r="AA11" s="248">
        <f>G11+H11</f>
        <v>17.867000000000001</v>
      </c>
      <c r="AB11" s="246"/>
      <c r="AC11" s="246"/>
      <c r="AD11" s="246"/>
    </row>
    <row r="12" spans="2:30" ht="30">
      <c r="B12" s="228">
        <v>42725</v>
      </c>
      <c r="C12" s="229">
        <v>1390</v>
      </c>
      <c r="D12" s="230" t="s">
        <v>455</v>
      </c>
      <c r="E12" s="231" t="s">
        <v>442</v>
      </c>
      <c r="F12" s="232" t="s">
        <v>456</v>
      </c>
      <c r="G12" s="232">
        <v>1.9219999999999999</v>
      </c>
      <c r="H12" s="232"/>
      <c r="I12" s="233">
        <v>27310</v>
      </c>
      <c r="J12" s="234">
        <f>I12*G12</f>
        <v>52489.82</v>
      </c>
      <c r="K12" s="234">
        <f t="shared" si="0"/>
        <v>9448.1675999999989</v>
      </c>
      <c r="L12" s="234">
        <f t="shared" si="1"/>
        <v>61937.9876</v>
      </c>
      <c r="M12" s="235" t="s">
        <v>443</v>
      </c>
      <c r="N12" s="238"/>
      <c r="P12" s="247">
        <f>J12</f>
        <v>52489.82</v>
      </c>
      <c r="Q12" s="246"/>
      <c r="R12" s="246"/>
      <c r="S12" s="246"/>
      <c r="T12" s="246"/>
      <c r="U12" s="246"/>
      <c r="V12" s="246"/>
      <c r="W12" s="246"/>
      <c r="X12" s="248">
        <f>G12+H12</f>
        <v>1.9219999999999999</v>
      </c>
      <c r="Y12" s="246"/>
      <c r="Z12" s="246"/>
      <c r="AA12" s="246"/>
      <c r="AB12" s="246"/>
      <c r="AC12" s="246"/>
      <c r="AD12" s="246"/>
    </row>
    <row r="13" spans="2:30" ht="30">
      <c r="B13" s="228">
        <v>42725</v>
      </c>
      <c r="C13" s="229">
        <v>1389</v>
      </c>
      <c r="D13" s="230" t="s">
        <v>457</v>
      </c>
      <c r="E13" s="231" t="s">
        <v>442</v>
      </c>
      <c r="F13" s="232" t="s">
        <v>458</v>
      </c>
      <c r="G13" s="232">
        <v>182.51599999999999</v>
      </c>
      <c r="H13" s="232"/>
      <c r="I13" s="233">
        <v>17980</v>
      </c>
      <c r="J13" s="234">
        <f>I13*G13</f>
        <v>3281637.6799999997</v>
      </c>
      <c r="K13" s="234">
        <f t="shared" si="0"/>
        <v>590694.78239999991</v>
      </c>
      <c r="L13" s="234">
        <f t="shared" si="1"/>
        <v>3872332.4623999996</v>
      </c>
      <c r="M13" s="235" t="s">
        <v>443</v>
      </c>
      <c r="N13" s="238"/>
      <c r="P13" s="246"/>
      <c r="Q13" s="246"/>
      <c r="R13" s="246"/>
      <c r="S13" s="246"/>
      <c r="T13" s="246"/>
      <c r="U13" s="246"/>
      <c r="V13" s="247">
        <f>J13</f>
        <v>3281637.6799999997</v>
      </c>
      <c r="W13" s="246"/>
      <c r="X13" s="246"/>
      <c r="Y13" s="246"/>
      <c r="Z13" s="246"/>
      <c r="AA13" s="246"/>
      <c r="AB13" s="246"/>
      <c r="AC13" s="246"/>
      <c r="AD13" s="248">
        <f>G13+H13</f>
        <v>182.51599999999999</v>
      </c>
    </row>
    <row r="14" spans="2:30" ht="15" customHeight="1">
      <c r="B14" s="228"/>
      <c r="C14" s="229"/>
      <c r="D14" s="230"/>
      <c r="E14" s="239" t="s">
        <v>459</v>
      </c>
      <c r="F14" s="240"/>
      <c r="G14" s="240">
        <f>SUM(G6:G13)</f>
        <v>513.60599999999999</v>
      </c>
      <c r="H14" s="240">
        <f>SUM(H6:H13)</f>
        <v>123.18299999999999</v>
      </c>
      <c r="I14" s="241"/>
      <c r="J14" s="242">
        <f>SUM(J6:J13)</f>
        <v>10019643.719999999</v>
      </c>
      <c r="K14" s="242">
        <f t="shared" ref="K14:L14" si="2">SUM(K6:K13)</f>
        <v>1803535.8696000001</v>
      </c>
      <c r="L14" s="242">
        <f t="shared" si="2"/>
        <v>11823179.589600001</v>
      </c>
      <c r="M14" s="243"/>
      <c r="N14" s="238"/>
      <c r="P14" s="246">
        <f t="shared" ref="P14:U14" si="3">SUM(P6:P13)</f>
        <v>52489.82</v>
      </c>
      <c r="Q14" s="246">
        <f t="shared" ref="Q14" si="4">SUM(Q6:Q13)</f>
        <v>5442900.96</v>
      </c>
      <c r="R14" s="246">
        <f t="shared" ref="R14" si="5">SUM(R6:R13)</f>
        <v>490979.33999999997</v>
      </c>
      <c r="S14" s="246">
        <f t="shared" ref="S14" si="6">SUM(S6:S13)</f>
        <v>317317.92000000004</v>
      </c>
      <c r="T14" s="246">
        <f t="shared" ref="T14" si="7">SUM(T6:T13)</f>
        <v>434318</v>
      </c>
      <c r="U14" s="246">
        <f t="shared" si="3"/>
        <v>0</v>
      </c>
      <c r="V14" s="246">
        <f>SUM(V6:V13)</f>
        <v>3281637.6799999997</v>
      </c>
      <c r="W14" s="246"/>
      <c r="X14" s="246">
        <f>SUM(X6:X13)</f>
        <v>1.9219999999999999</v>
      </c>
      <c r="Y14" s="246">
        <f t="shared" ref="Y14:AD14" si="8">SUM(Y6:Y13)</f>
        <v>391.01299999999998</v>
      </c>
      <c r="Z14" s="246">
        <f t="shared" si="8"/>
        <v>21.590999999999998</v>
      </c>
      <c r="AA14" s="246">
        <f t="shared" si="8"/>
        <v>17.867000000000001</v>
      </c>
      <c r="AB14" s="246">
        <f t="shared" si="8"/>
        <v>21.88</v>
      </c>
      <c r="AC14" s="246">
        <f t="shared" si="8"/>
        <v>0</v>
      </c>
      <c r="AD14" s="246">
        <f t="shared" si="8"/>
        <v>182.51599999999999</v>
      </c>
    </row>
    <row r="16" spans="2:30">
      <c r="X16" s="244">
        <f>P14/X14/1000</f>
        <v>27.31</v>
      </c>
      <c r="Y16" s="244">
        <f t="shared" ref="Y16:AD16" si="9">Q14/Y14/1000</f>
        <v>13.92</v>
      </c>
      <c r="Z16" s="244">
        <f t="shared" si="9"/>
        <v>22.74</v>
      </c>
      <c r="AA16" s="244">
        <f t="shared" si="9"/>
        <v>17.760000000000002</v>
      </c>
      <c r="AB16" s="244">
        <f t="shared" si="9"/>
        <v>19.850000000000001</v>
      </c>
      <c r="AD16" s="244">
        <f t="shared" si="9"/>
        <v>17.98</v>
      </c>
    </row>
    <row r="17" spans="10:10">
      <c r="J17" s="225">
        <f>J10/I10</f>
        <v>1.714</v>
      </c>
    </row>
  </sheetData>
  <mergeCells count="2">
    <mergeCell ref="B3:N3"/>
    <mergeCell ref="B4:N4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план-факт</vt:lpstr>
      <vt:lpstr>Свод по месяцам </vt:lpstr>
      <vt:lpstr>Лист1</vt:lpstr>
      <vt:lpstr>ЮРЭСК дог. 04</vt:lpstr>
      <vt:lpstr>'план-факт'!Заголовки_для_печати</vt:lpstr>
      <vt:lpstr>'Свод по месяцам '!Заголовки_для_печати</vt:lpstr>
      <vt:lpstr>'план-факт'!Область_печати</vt:lpstr>
      <vt:lpstr>'Свод по месяцам '!Область_печати</vt:lpstr>
      <vt:lpstr>'ЮРЭСК дог. 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2017-04-20T05:08:29Z</dcterms:modified>
</cp:coreProperties>
</file>